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115E1978-0674-4228-873C-54DCBB865C73}" xr6:coauthVersionLast="47" xr6:coauthVersionMax="47" xr10:uidLastSave="{00000000-0000-0000-0000-000000000000}"/>
  <bookViews>
    <workbookView xWindow="-108" yWindow="-108" windowWidth="23256" windowHeight="12576" xr2:uid="{6C3932C6-12F4-4066-9EB1-98D4A9E41E36}"/>
  </bookViews>
  <sheets>
    <sheet name="Geológus MSc - Geology MSc" sheetId="8" r:id="rId1"/>
    <sheet name="Specializációk--Specializations" sheetId="9" r:id="rId2"/>
    <sheet name="segédtábla" sheetId="7" state="hidden" r:id="rId3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8" l="1"/>
  <c r="G17" i="9"/>
  <c r="B17" i="9"/>
  <c r="A17" i="9"/>
  <c r="G38" i="9"/>
  <c r="B38" i="9"/>
  <c r="A38" i="9"/>
  <c r="F44" i="8"/>
  <c r="C44" i="8"/>
  <c r="F43" i="8"/>
  <c r="F42" i="8"/>
  <c r="D17" i="8" a="1"/>
  <c r="D17" i="8"/>
  <c r="E17" i="8" a="1"/>
  <c r="E17" i="8"/>
  <c r="F17" i="8" a="1"/>
  <c r="F17" i="8"/>
  <c r="C17" i="8" a="1"/>
  <c r="C17" i="8"/>
  <c r="G33" i="9"/>
  <c r="G34" i="9"/>
  <c r="G35" i="9"/>
  <c r="G36" i="9"/>
  <c r="G37" i="9"/>
  <c r="G39" i="9"/>
  <c r="G40" i="9"/>
  <c r="G41" i="9"/>
  <c r="G42" i="9"/>
  <c r="G43" i="9"/>
  <c r="G32" i="9"/>
  <c r="G30" i="9"/>
  <c r="G28" i="9"/>
  <c r="G29" i="9"/>
  <c r="G27" i="9"/>
  <c r="G16" i="9"/>
  <c r="G18" i="9"/>
  <c r="G19" i="9"/>
  <c r="G20" i="9"/>
  <c r="G21" i="9"/>
  <c r="G22" i="9"/>
  <c r="G23" i="9"/>
  <c r="G24" i="9"/>
  <c r="G25" i="9"/>
  <c r="G15" i="9"/>
  <c r="G12" i="9"/>
  <c r="G13" i="9"/>
  <c r="G14" i="9"/>
  <c r="G11" i="9"/>
  <c r="B32" i="9"/>
  <c r="B33" i="9"/>
  <c r="B34" i="9"/>
  <c r="B35" i="9"/>
  <c r="B36" i="9"/>
  <c r="B37" i="9"/>
  <c r="B39" i="9"/>
  <c r="B40" i="9"/>
  <c r="B41" i="9"/>
  <c r="B42" i="9"/>
  <c r="B43" i="9"/>
  <c r="A42" i="9"/>
  <c r="A43" i="9"/>
  <c r="A33" i="9"/>
  <c r="A34" i="9"/>
  <c r="A35" i="9"/>
  <c r="A36" i="9"/>
  <c r="A37" i="9"/>
  <c r="A39" i="9"/>
  <c r="A40" i="9"/>
  <c r="A41" i="9"/>
  <c r="A32" i="9"/>
  <c r="A30" i="9"/>
  <c r="B30" i="9"/>
  <c r="A28" i="9"/>
  <c r="B28" i="9"/>
  <c r="A29" i="9"/>
  <c r="B29" i="9"/>
  <c r="B27" i="9"/>
  <c r="A27" i="9"/>
  <c r="B25" i="9"/>
  <c r="A25" i="9"/>
  <c r="B24" i="9"/>
  <c r="A24" i="9"/>
  <c r="B23" i="9"/>
  <c r="A23" i="9"/>
  <c r="B22" i="9"/>
  <c r="A22" i="9"/>
  <c r="B21" i="9"/>
  <c r="A21" i="9"/>
  <c r="B20" i="9"/>
  <c r="A20" i="9"/>
  <c r="B19" i="9"/>
  <c r="A19" i="9"/>
  <c r="B18" i="9"/>
  <c r="A18" i="9"/>
  <c r="B16" i="9"/>
  <c r="A16" i="9"/>
  <c r="B15" i="9"/>
  <c r="A15" i="9"/>
  <c r="B14" i="9"/>
  <c r="A14" i="9"/>
  <c r="B13" i="9"/>
  <c r="A13" i="9"/>
  <c r="B12" i="9"/>
  <c r="A12" i="9"/>
  <c r="B11" i="9"/>
  <c r="A11" i="9"/>
  <c r="F16" i="8"/>
  <c r="E16" i="8"/>
  <c r="D16" i="8"/>
  <c r="F15" i="8"/>
  <c r="E15" i="8"/>
  <c r="D15" i="8"/>
  <c r="C16" i="8"/>
  <c r="F74" i="8"/>
  <c r="E74" i="8"/>
  <c r="G17" i="8"/>
  <c r="G16" i="8"/>
  <c r="G15" i="8"/>
  <c r="G77" i="8"/>
  <c r="F35" i="8"/>
  <c r="C36" i="8"/>
  <c r="F36" i="8"/>
  <c r="D74" i="8"/>
  <c r="C74" i="8"/>
  <c r="F73" i="8"/>
  <c r="E73" i="8"/>
  <c r="D73" i="8"/>
  <c r="C73" i="8"/>
  <c r="F34" i="8"/>
  <c r="G69" i="8"/>
  <c r="G75" i="8"/>
  <c r="G74" i="8"/>
  <c r="G78" i="8"/>
</calcChain>
</file>

<file path=xl/sharedStrings.xml><?xml version="1.0" encoding="utf-8"?>
<sst xmlns="http://schemas.openxmlformats.org/spreadsheetml/2006/main" count="393" uniqueCount="229">
  <si>
    <t>Ea</t>
  </si>
  <si>
    <t>Gy</t>
  </si>
  <si>
    <t>Lgy</t>
  </si>
  <si>
    <t>ÖSSZESEN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</si>
  <si>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</si>
  <si>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</si>
  <si>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</si>
  <si>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</si>
  <si>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</si>
  <si>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</si>
  <si>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</si>
  <si>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</si>
  <si>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</si>
  <si>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</si>
  <si>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</si>
  <si>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</si>
  <si>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</si>
  <si>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</si>
  <si>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</si>
  <si>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</si>
  <si>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</si>
  <si>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</si>
  <si>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konz</t>
  </si>
  <si>
    <t>x</t>
  </si>
  <si>
    <t>diplgeol01g17dm</t>
  </si>
  <si>
    <t>Diplomamunka szeminárium 1.</t>
  </si>
  <si>
    <t>diplgeol02g17dm</t>
  </si>
  <si>
    <t>Diplomamunka szeminárium 2.</t>
  </si>
  <si>
    <t>Harangi Szabolcs</t>
  </si>
  <si>
    <t>Sági Tamás</t>
  </si>
  <si>
    <t>Hips Kinga</t>
  </si>
  <si>
    <t>Sztanó Orsolya</t>
  </si>
  <si>
    <t>Földtani térképezés és szelvényszerkesztés</t>
  </si>
  <si>
    <t>Zentainé Czauner Brigitta</t>
  </si>
  <si>
    <t>Mádlné Szőnyi Judit</t>
  </si>
  <si>
    <t xml:space="preserve">Törmelékes fáciesek, szekvenciák, korreláció </t>
  </si>
  <si>
    <t>Komplex tektonikai elemzések</t>
  </si>
  <si>
    <t>Rétegtani és földtörténeti elemzések</t>
  </si>
  <si>
    <t>Pálfy József</t>
  </si>
  <si>
    <t>Szeizmikus értelmezési gyakorlat</t>
  </si>
  <si>
    <t>Balázs László</t>
  </si>
  <si>
    <t>Hegységövek szerkezeti felépítése terepgyakorlat (1 hét)</t>
  </si>
  <si>
    <t>Fúrólyuk-geofizikai értelmezési gyakorlat</t>
  </si>
  <si>
    <t>Ősi Attila</t>
  </si>
  <si>
    <t>Szénhidrogénföldtani gyakorlat</t>
  </si>
  <si>
    <t>Medence-hidrogeológia</t>
  </si>
  <si>
    <t>Erőss Anita</t>
  </si>
  <si>
    <t>Szkolnikovics-Simon Szilvia</t>
  </si>
  <si>
    <t>kv</t>
  </si>
  <si>
    <t>Karszt-hidrogeológia</t>
  </si>
  <si>
    <t>Mobilitás</t>
  </si>
  <si>
    <t>Alkalmazott geotermia</t>
  </si>
  <si>
    <t>SZTANÓ Orsolya</t>
  </si>
  <si>
    <t>MÁDLNÉ SZŐNYI Judit</t>
  </si>
  <si>
    <r>
      <t xml:space="preserve">Kód / </t>
    </r>
    <r>
      <rPr>
        <b/>
        <i/>
        <sz val="10"/>
        <color indexed="8"/>
        <rFont val="Arial"/>
        <family val="2"/>
        <charset val="238"/>
      </rPr>
      <t>Code</t>
    </r>
  </si>
  <si>
    <r>
      <t xml:space="preserve">Tantárgy / </t>
    </r>
    <r>
      <rPr>
        <b/>
        <i/>
        <sz val="10"/>
        <color indexed="8"/>
        <rFont val="Arial"/>
        <family val="2"/>
        <charset val="238"/>
      </rPr>
      <t>Subject</t>
    </r>
  </si>
  <si>
    <r>
      <t xml:space="preserve">A szak elvégezhető specializáció nélkül is / </t>
    </r>
    <r>
      <rPr>
        <b/>
        <i/>
        <sz val="10"/>
        <color indexed="8"/>
        <rFont val="Arial"/>
        <family val="2"/>
        <charset val="238"/>
      </rPr>
      <t>The Geology MSc degree can be obtained with or without completion of a specialization</t>
    </r>
  </si>
  <si>
    <r>
      <t xml:space="preserve">Szakfelelős / </t>
    </r>
    <r>
      <rPr>
        <i/>
        <sz val="10"/>
        <rFont val="Arial"/>
        <family val="2"/>
        <charset val="238"/>
      </rPr>
      <t>Program coordinator</t>
    </r>
    <r>
      <rPr>
        <sz val="10"/>
        <rFont val="Arial"/>
        <family val="2"/>
        <charset val="238"/>
      </rPr>
      <t>: PÁLFY József</t>
    </r>
  </si>
  <si>
    <r>
      <rPr>
        <b/>
        <sz val="10"/>
        <rFont val="Arial"/>
        <family val="2"/>
        <charset val="238"/>
      </rPr>
      <t>x</t>
    </r>
    <r>
      <rPr>
        <sz val="10"/>
        <rFont val="Arial"/>
        <family val="2"/>
        <charset val="238"/>
      </rPr>
      <t xml:space="preserve"> = kötelező tárgy / </t>
    </r>
    <r>
      <rPr>
        <i/>
        <sz val="10"/>
        <rFont val="Arial"/>
        <family val="2"/>
        <charset val="238"/>
      </rPr>
      <t>required subject</t>
    </r>
  </si>
  <si>
    <r>
      <rPr>
        <b/>
        <sz val="10"/>
        <rFont val="Arial"/>
        <family val="2"/>
        <charset val="238"/>
      </rPr>
      <t>kv</t>
    </r>
    <r>
      <rPr>
        <sz val="10"/>
        <rFont val="Arial"/>
        <family val="2"/>
        <charset val="238"/>
      </rPr>
      <t xml:space="preserve"> = kötelezően választható tárgy / </t>
    </r>
    <r>
      <rPr>
        <i/>
        <sz val="10"/>
        <rFont val="Arial"/>
        <family val="2"/>
        <charset val="238"/>
      </rPr>
      <t>elective subject</t>
    </r>
  </si>
  <si>
    <r>
      <t xml:space="preserve">Értékelés / </t>
    </r>
    <r>
      <rPr>
        <b/>
        <i/>
        <sz val="10"/>
        <rFont val="Arial"/>
        <family val="2"/>
        <charset val="238"/>
      </rPr>
      <t>Assessment</t>
    </r>
  </si>
  <si>
    <r>
      <t>Óra /</t>
    </r>
    <r>
      <rPr>
        <b/>
        <i/>
        <sz val="10"/>
        <rFont val="Arial"/>
        <family val="2"/>
        <charset val="238"/>
      </rPr>
      <t xml:space="preserve"> Contact hours</t>
    </r>
  </si>
  <si>
    <r>
      <t xml:space="preserve">Ea = előadás / </t>
    </r>
    <r>
      <rPr>
        <i/>
        <sz val="10"/>
        <rFont val="Arial"/>
        <family val="2"/>
        <charset val="238"/>
      </rPr>
      <t>lecture</t>
    </r>
  </si>
  <si>
    <r>
      <t xml:space="preserve">Gy = gyakorlat / </t>
    </r>
    <r>
      <rPr>
        <i/>
        <sz val="10"/>
        <rFont val="Arial"/>
        <family val="2"/>
        <charset val="238"/>
      </rPr>
      <t>practice</t>
    </r>
  </si>
  <si>
    <r>
      <t xml:space="preserve">konz = konzultáció / </t>
    </r>
    <r>
      <rPr>
        <i/>
        <sz val="10"/>
        <rFont val="Arial"/>
        <family val="2"/>
        <charset val="238"/>
      </rPr>
      <t>consultation</t>
    </r>
  </si>
  <si>
    <r>
      <t xml:space="preserve">Lgy = laborgyakorlat / </t>
    </r>
    <r>
      <rPr>
        <i/>
        <sz val="10"/>
        <rFont val="Arial"/>
        <family val="2"/>
        <charset val="238"/>
      </rPr>
      <t>laboratory practice</t>
    </r>
  </si>
  <si>
    <r>
      <t xml:space="preserve">összes kontaktóra / </t>
    </r>
    <r>
      <rPr>
        <b/>
        <i/>
        <sz val="10"/>
        <color indexed="10"/>
        <rFont val="Arial"/>
        <family val="2"/>
        <charset val="238"/>
      </rPr>
      <t>total contact hours</t>
    </r>
  </si>
  <si>
    <r>
      <t>összes kredit /</t>
    </r>
    <r>
      <rPr>
        <b/>
        <i/>
        <sz val="10"/>
        <color indexed="62"/>
        <rFont val="Arial"/>
        <family val="2"/>
        <charset val="238"/>
      </rPr>
      <t xml:space="preserve"> total credits</t>
    </r>
  </si>
  <si>
    <r>
      <t xml:space="preserve">összes kollokvium / </t>
    </r>
    <r>
      <rPr>
        <b/>
        <i/>
        <sz val="10"/>
        <color indexed="53"/>
        <rFont val="Arial"/>
        <family val="2"/>
        <charset val="238"/>
      </rPr>
      <t>total number of exams</t>
    </r>
  </si>
  <si>
    <r>
      <t xml:space="preserve">Kód / </t>
    </r>
    <r>
      <rPr>
        <b/>
        <i/>
        <sz val="12"/>
        <rFont val="Arial"/>
        <family val="2"/>
        <charset val="238"/>
      </rPr>
      <t>Code</t>
    </r>
  </si>
  <si>
    <r>
      <t xml:space="preserve">Tantárgy / </t>
    </r>
    <r>
      <rPr>
        <b/>
        <i/>
        <sz val="12"/>
        <rFont val="Arial"/>
        <family val="2"/>
        <charset val="238"/>
      </rPr>
      <t>Subject</t>
    </r>
  </si>
  <si>
    <r>
      <t xml:space="preserve">Szemeszter / </t>
    </r>
    <r>
      <rPr>
        <b/>
        <i/>
        <sz val="12"/>
        <rFont val="Arial"/>
        <family val="2"/>
        <charset val="238"/>
      </rPr>
      <t>Semester</t>
    </r>
  </si>
  <si>
    <r>
      <t xml:space="preserve">Óra / </t>
    </r>
    <r>
      <rPr>
        <b/>
        <i/>
        <sz val="12"/>
        <rFont val="Arial"/>
        <family val="2"/>
        <charset val="238"/>
      </rPr>
      <t>Contact hours</t>
    </r>
  </si>
  <si>
    <r>
      <t>Kr. /</t>
    </r>
    <r>
      <rPr>
        <b/>
        <i/>
        <sz val="12"/>
        <rFont val="Arial"/>
        <family val="2"/>
        <charset val="238"/>
      </rPr>
      <t xml:space="preserve"> Cr.</t>
    </r>
  </si>
  <si>
    <r>
      <t xml:space="preserve">Ért. / </t>
    </r>
    <r>
      <rPr>
        <b/>
        <i/>
        <sz val="12"/>
        <rFont val="Arial"/>
        <family val="2"/>
        <charset val="238"/>
      </rPr>
      <t>Ass.</t>
    </r>
  </si>
  <si>
    <t>Őslénytan a klíma- és környezetkutatásban</t>
  </si>
  <si>
    <t>Mohr Emőke</t>
  </si>
  <si>
    <t>Hidrotermás folyamatok ásványképződése és geokémiája</t>
  </si>
  <si>
    <t>Magmás és metamorf petrogenezis</t>
  </si>
  <si>
    <t>Molnár Ferenc</t>
  </si>
  <si>
    <t>Nyersanyagkutatás</t>
  </si>
  <si>
    <t>Terepi geokémia</t>
  </si>
  <si>
    <t>Fluidzárvány-vizsgálatok és földtani alkalmazásaik</t>
  </si>
  <si>
    <t>Ásványinyersanyag-képződési rendszerek</t>
  </si>
  <si>
    <t>Construction of geological maps and sections</t>
  </si>
  <si>
    <t>Mineral deposit systems</t>
  </si>
  <si>
    <t>Paleontology in climate and environmental research</t>
  </si>
  <si>
    <t>Fossils of the Pannonian region</t>
  </si>
  <si>
    <t>Facies analysis of clastic rocks, sequences and correlation</t>
  </si>
  <si>
    <t>Complex tectonic analyses</t>
  </si>
  <si>
    <t>Stratigraphy and Earth history</t>
  </si>
  <si>
    <t>Applied geothermics</t>
  </si>
  <si>
    <t>Basin hydrogeology</t>
  </si>
  <si>
    <t>Karst hydrogeology</t>
  </si>
  <si>
    <t>Mobility</t>
  </si>
  <si>
    <t>Mineral exploration</t>
  </si>
  <si>
    <t>foldterkszg23gm</t>
  </si>
  <si>
    <t>foldtertgyg23tm</t>
  </si>
  <si>
    <t>kozettgy0g23tm</t>
  </si>
  <si>
    <t>hidroterepg23tm</t>
  </si>
  <si>
    <t>hegyiterepg23tm</t>
  </si>
  <si>
    <t>Structure of orogenic belts (one-week field school)</t>
  </si>
  <si>
    <t>Seismic interpretation (practicals)</t>
  </si>
  <si>
    <t>Well log interpretation (practicals)</t>
  </si>
  <si>
    <t>Petroleum geology (practicals)</t>
  </si>
  <si>
    <t>Directed studies–Thesis project 1</t>
  </si>
  <si>
    <t>Directed studies–Thesis project 2</t>
  </si>
  <si>
    <t>retegelem0g23vm</t>
  </si>
  <si>
    <t>szeizmiertg23gm</t>
  </si>
  <si>
    <t>geofizert0g23gm</t>
  </si>
  <si>
    <t>adathidro0g23gm</t>
  </si>
  <si>
    <t>tektelem10g23gm</t>
  </si>
  <si>
    <t>paleopaleog23em</t>
  </si>
  <si>
    <t>nyerskepzg23em</t>
  </si>
  <si>
    <t>magpetrgeng23vm</t>
  </si>
  <si>
    <t>moosmarad0g23gm</t>
  </si>
  <si>
    <t>nyersanyagg23gm</t>
  </si>
  <si>
    <t>tergeokemg23gm</t>
  </si>
  <si>
    <t>kozgeomodg23gm</t>
  </si>
  <si>
    <t>fluidzrvnyg23lm</t>
  </si>
  <si>
    <t>Field geochemistry</t>
  </si>
  <si>
    <r>
      <t xml:space="preserve">Jelmagyarázat / </t>
    </r>
    <r>
      <rPr>
        <b/>
        <i/>
        <sz val="10"/>
        <rFont val="Arial"/>
        <family val="2"/>
        <charset val="238"/>
      </rPr>
      <t>Abbreviations</t>
    </r>
  </si>
  <si>
    <r>
      <t xml:space="preserve">Specializáció felelősök / </t>
    </r>
    <r>
      <rPr>
        <i/>
        <sz val="10"/>
        <color indexed="8"/>
        <rFont val="Arial"/>
        <family val="2"/>
        <charset val="238"/>
      </rPr>
      <t>Specialization coordinators</t>
    </r>
  </si>
  <si>
    <r>
      <t xml:space="preserve">Kimeneti specializációk / </t>
    </r>
    <r>
      <rPr>
        <b/>
        <i/>
        <sz val="12"/>
        <color indexed="8"/>
        <rFont val="Arial"/>
        <family val="2"/>
        <charset val="238"/>
      </rPr>
      <t>Specializations</t>
    </r>
  </si>
  <si>
    <t>Virág Attila</t>
  </si>
  <si>
    <t xml:space="preserve">Pannon-térség ősmaradványai </t>
  </si>
  <si>
    <t>Földtani térképezési terepgyakorlat (15 munkanap )</t>
  </si>
  <si>
    <t>Földtani és őslénytani terepgyakorlat (1 hét)</t>
  </si>
  <si>
    <t xml:space="preserve">Harangi Szabolcs </t>
  </si>
  <si>
    <t xml:space="preserve">Karbonátos mikrofáciesek </t>
  </si>
  <si>
    <t>Carbonate microfacies</t>
  </si>
  <si>
    <t xml:space="preserve">Diagenezis és üledékes geokémia </t>
  </si>
  <si>
    <t>Diagenesis and sedimentary geochemistry</t>
  </si>
  <si>
    <t>Kormeghatározás és geoanalitika</t>
  </si>
  <si>
    <t>Geodinamika</t>
  </si>
  <si>
    <t>Pannon térség földtana</t>
  </si>
  <si>
    <t>Geofluidumok és geológiai erőforrások</t>
  </si>
  <si>
    <t>fluideforrg23em</t>
  </si>
  <si>
    <t>Globális földtani kihívások és veszélyforrások</t>
  </si>
  <si>
    <t>Geomatematika, programozás, térinformatika</t>
  </si>
  <si>
    <t>Geology of the Pannonian region</t>
  </si>
  <si>
    <t>Instrumental geoanalytical and dating methods</t>
  </si>
  <si>
    <t>Geodynamics</t>
  </si>
  <si>
    <t>Geohazards and global challenges in geology</t>
  </si>
  <si>
    <t>Alkalmazott hidrogeológia praktikum</t>
  </si>
  <si>
    <t>Fodor László</t>
  </si>
  <si>
    <t>Geological mapping field school (15 days)</t>
  </si>
  <si>
    <t>Geofluids and georesources</t>
  </si>
  <si>
    <t>patfoldtang23vm</t>
  </si>
  <si>
    <t>Applied hydrogeology practicals</t>
  </si>
  <si>
    <t>mikrofaci0g23gm</t>
  </si>
  <si>
    <t>K(5)</t>
  </si>
  <si>
    <t>Gyj(5)</t>
  </si>
  <si>
    <t>Gyj(3)</t>
  </si>
  <si>
    <r>
      <t xml:space="preserve">Geológus szakmai törzsismeretek (64 kredit) / </t>
    </r>
    <r>
      <rPr>
        <b/>
        <i/>
        <sz val="10"/>
        <rFont val="Arial"/>
        <family val="2"/>
        <charset val="238"/>
      </rPr>
      <t>Geology core courses (64 credits)</t>
    </r>
  </si>
  <si>
    <r>
      <t xml:space="preserve">     Kötelező tárgyak (32 kredit) /</t>
    </r>
    <r>
      <rPr>
        <b/>
        <i/>
        <sz val="10"/>
        <rFont val="Arial"/>
        <family val="2"/>
        <charset val="238"/>
      </rPr>
      <t xml:space="preserve"> Required courses (32 credits)</t>
    </r>
  </si>
  <si>
    <r>
      <t xml:space="preserve">     Kötelezően választható tárgyak (teljesítendő 28 kredit) / </t>
    </r>
    <r>
      <rPr>
        <b/>
        <i/>
        <sz val="10"/>
        <rFont val="Arial"/>
        <family val="2"/>
        <charset val="238"/>
      </rPr>
      <t>Elective courses (28 credits to be completed)</t>
    </r>
  </si>
  <si>
    <r>
      <t xml:space="preserve">Diplomamunka (30 kredit) / </t>
    </r>
    <r>
      <rPr>
        <b/>
        <i/>
        <sz val="10"/>
        <rFont val="Arial"/>
        <family val="2"/>
        <charset val="238"/>
      </rPr>
      <t>Thesis project (30 credits)</t>
    </r>
  </si>
  <si>
    <t>Szabadon választható tárgyak</t>
  </si>
  <si>
    <t>Free elective subjects</t>
  </si>
  <si>
    <t>K(5) = kollokvium öt fokozatú / colloquium (exam mark, five point scale)</t>
  </si>
  <si>
    <t>Gyj(5) = gyakorlati jegy öt fokozatú / practice mark (five point scale)</t>
  </si>
  <si>
    <t>Gyj(3) = gyakorlati jegy három fokozatú / practice mark, three-level assessment</t>
  </si>
  <si>
    <r>
      <t xml:space="preserve">Szabadon választható tárgyak (teljesítendő 10 kredit) / </t>
    </r>
    <r>
      <rPr>
        <b/>
        <i/>
        <sz val="10"/>
        <rFont val="Arial"/>
        <family val="2"/>
        <charset val="238"/>
      </rPr>
      <t>Free elective courses (10 credits to be completed)</t>
    </r>
  </si>
  <si>
    <t>Tantárgyfelelős / Subject leader</t>
  </si>
  <si>
    <r>
      <t xml:space="preserve">Geológus szakmai törzsismeretek kötelezően választható tárgyai / </t>
    </r>
    <r>
      <rPr>
        <b/>
        <i/>
        <sz val="10"/>
        <color indexed="8"/>
        <rFont val="Arial"/>
        <family val="2"/>
        <charset val="238"/>
      </rPr>
      <t>Elective core courses</t>
    </r>
  </si>
  <si>
    <t>Kr. / Cr.</t>
  </si>
  <si>
    <t>korgeoanalg23vm</t>
  </si>
  <si>
    <t>geodinamikg23vm</t>
  </si>
  <si>
    <t>geomatsoftg23gm</t>
  </si>
  <si>
    <t>alkasvanyg23vm</t>
  </si>
  <si>
    <t>alkgeokem0g23vm</t>
  </si>
  <si>
    <t>diagügeokemg23em</t>
  </si>
  <si>
    <t>tormfaci00g23vm</t>
  </si>
  <si>
    <t>alkgeotermg23vm</t>
  </si>
  <si>
    <t>olajhidro0g23vm</t>
  </si>
  <si>
    <t>karszthidrg23vm</t>
  </si>
  <si>
    <t>kuthidro01g23vm</t>
  </si>
  <si>
    <t>chfoldtan0g23gm</t>
  </si>
  <si>
    <t>vizkornyigg23gm</t>
  </si>
  <si>
    <r>
      <t xml:space="preserve">To complete a specialization, at least 30 credits must be collected from the elective subjects indicated for the specialization. Of these, at least 2 credits must come from field courses </t>
    </r>
    <r>
      <rPr>
        <i/>
        <sz val="10"/>
        <rFont val="Arial"/>
        <family val="2"/>
        <charset val="238"/>
      </rPr>
      <t>and at least 8 credits from practical courses</t>
    </r>
    <r>
      <rPr>
        <sz val="10"/>
        <rFont val="Arial"/>
        <family val="2"/>
        <charset val="238"/>
      </rPr>
      <t xml:space="preserve">. </t>
    </r>
  </si>
  <si>
    <t>Mineralogy and geochemistry of hydrothermal systems</t>
  </si>
  <si>
    <t>Igneous and metamorphic petrogenesis</t>
  </si>
  <si>
    <t>Geothermal and petroleum systems</t>
  </si>
  <si>
    <t xml:space="preserve">Geotermikus és szénhidrogénrendszerek </t>
  </si>
  <si>
    <t>Petrology and geochemistry seminar</t>
  </si>
  <si>
    <t xml:space="preserve">Geofluidumok projektmunka </t>
  </si>
  <si>
    <t>Geofluid project</t>
  </si>
  <si>
    <t>gfluidprojg23gm</t>
  </si>
  <si>
    <t>Climate adaptation and sustainable resource management</t>
  </si>
  <si>
    <t>Klímaadaptáció és fenntartható erőforrás-gazdálkodás</t>
  </si>
  <si>
    <t>Geomathematics, geoinformatics and programming</t>
  </si>
  <si>
    <t>folosterepg23tm</t>
  </si>
  <si>
    <t>HARANGI Szabolcs</t>
  </si>
  <si>
    <t>Alkalmazott és környezeti ásványtan</t>
  </si>
  <si>
    <t>Applied and environmental mineralogy</t>
  </si>
  <si>
    <t>hidrotmasvg23em</t>
  </si>
  <si>
    <t>Alkalmazott kőzettan és geokémia</t>
  </si>
  <si>
    <t>Applied petrology and geochemistry</t>
  </si>
  <si>
    <t>geotermchrg23em</t>
  </si>
  <si>
    <t>Ásványtan, kőzettan, ásványi nyersanyagok terepgyakorlat (1 hét)</t>
  </si>
  <si>
    <t>Petrology, mineralogy and mineral resources field school (one week)</t>
  </si>
  <si>
    <t>Geology and paleontology field school (one week)</t>
  </si>
  <si>
    <t>Geofluidumok terepgyakorlat (1 hét)</t>
  </si>
  <si>
    <t>Geofluids field school (one week)</t>
  </si>
  <si>
    <t>Fluid inclusion studies and their geological application</t>
  </si>
  <si>
    <t>Kőzettani és geokémiai szeminárium</t>
  </si>
  <si>
    <t>Modellezési és adatelemzési módszerek a geofluidumok kutatásában</t>
  </si>
  <si>
    <t>Modelling and data analysis in geofluids research</t>
  </si>
  <si>
    <r>
      <t xml:space="preserve">Geológus mesterszak tantervi hálója 2023 szeptemberétől / </t>
    </r>
    <r>
      <rPr>
        <i/>
        <sz val="18"/>
        <rFont val="Arial"/>
        <family val="2"/>
        <charset val="238"/>
      </rPr>
      <t>MSc in Geology (from 2023)</t>
    </r>
  </si>
  <si>
    <t>geolglobkig23em</t>
  </si>
  <si>
    <t>Baloghné Kiss Gabriella</t>
  </si>
  <si>
    <r>
      <t xml:space="preserve">     Terepgyakolatok (teljesítendő 4 kredit) /</t>
    </r>
    <r>
      <rPr>
        <b/>
        <i/>
        <sz val="10"/>
        <rFont val="Arial"/>
        <family val="2"/>
        <charset val="238"/>
      </rPr>
      <t xml:space="preserve"> Field courses (4 credits to be completed)</t>
    </r>
    <r>
      <rPr>
        <b/>
        <sz val="10"/>
        <rFont val="Arial"/>
        <family val="2"/>
        <charset val="238"/>
      </rPr>
      <t xml:space="preserve"> </t>
    </r>
  </si>
  <si>
    <t>Célirányos geológiai gyakorlati szakmai ismeretek: műszeres, laboratóriumi és adatelemzési gyakorlatok (teljesítendő 16 kredit)</t>
  </si>
  <si>
    <r>
      <t>ásvány-kőzettan, geokémia, ásványi nyersanyagok, archeometria /</t>
    </r>
    <r>
      <rPr>
        <i/>
        <sz val="10"/>
        <color indexed="8"/>
        <rFont val="Arial"/>
        <family val="2"/>
        <charset val="238"/>
      </rPr>
      <t xml:space="preserve"> Mineralogy, petrology, geochemistry, mineral exploration</t>
    </r>
  </si>
  <si>
    <r>
      <t xml:space="preserve">földtan-őslénytan / </t>
    </r>
    <r>
      <rPr>
        <i/>
        <sz val="10"/>
        <rFont val="Arial"/>
        <family val="2"/>
        <charset val="238"/>
      </rPr>
      <t>Geology and paleontology</t>
    </r>
  </si>
  <si>
    <r>
      <t xml:space="preserve">vízföldtan, szénhidrogénföldtan, környezetföldtan / </t>
    </r>
    <r>
      <rPr>
        <i/>
        <sz val="10"/>
        <color indexed="8"/>
        <rFont val="Arial"/>
        <family val="2"/>
        <charset val="238"/>
      </rPr>
      <t>Hydrogeology, petroleum geology, environmental geology</t>
    </r>
  </si>
  <si>
    <t>Egy kimeneti specializáció teljesítésének a feltétele, hogy a specializációnál jelölt tárgyakból legalább 30 kreditet kell összegyűjteni, amiből legalább 2 kredit terepgyakorlat, legalább 8 kredit pedig célirányos geológiai gyakorlati szakmai ismeretek.</t>
  </si>
  <si>
    <r>
      <t>Terepgyakolatok /</t>
    </r>
    <r>
      <rPr>
        <b/>
        <i/>
        <sz val="10"/>
        <color indexed="8"/>
        <rFont val="Arial"/>
        <family val="2"/>
        <charset val="238"/>
      </rPr>
      <t xml:space="preserve"> Field courses</t>
    </r>
    <r>
      <rPr>
        <b/>
        <sz val="10"/>
        <color indexed="8"/>
        <rFont val="Arial"/>
        <family val="2"/>
        <charset val="238"/>
      </rPr>
      <t xml:space="preserve"> </t>
    </r>
  </si>
  <si>
    <t>Targeted geological practical courses: Laboratory-based practical courses (16 credits to be completed)</t>
  </si>
  <si>
    <r>
      <t>Célirányos geológiai gyakorlati szakmai ismeretek /</t>
    </r>
    <r>
      <rPr>
        <b/>
        <i/>
        <sz val="10"/>
        <color indexed="8"/>
        <rFont val="Arial"/>
        <family val="2"/>
        <charset val="238"/>
      </rPr>
      <t xml:space="preserve"> Targeted geological practical courses </t>
    </r>
  </si>
  <si>
    <r>
      <t xml:space="preserve">Mobilitás </t>
    </r>
    <r>
      <rPr>
        <sz val="10"/>
        <rFont val="Arial"/>
        <family val="2"/>
        <charset val="238"/>
      </rPr>
      <t>(a Geológus szakmai törzsismeretek kötelezően választható és terepgyakorlatok moduljaiba, illetve a Célirányos geológiai gyakorlati szakmai ismeretek modulba legfeljebb 24 kredit)</t>
    </r>
  </si>
  <si>
    <r>
      <rPr>
        <b/>
        <sz val="11"/>
        <rFont val="Calibri"/>
        <family val="2"/>
        <charset val="238"/>
      </rPr>
      <t>Mobility</t>
    </r>
    <r>
      <rPr>
        <sz val="11"/>
        <rFont val="Calibri"/>
        <family val="2"/>
        <charset val="238"/>
      </rPr>
      <t xml:space="preserve"> (maximum 24 credits to the elective as well as field courses modules of Geology core courses and the Targeted geological practical courses)</t>
    </r>
  </si>
  <si>
    <t>Mineralogy, Petrology, Geochemistry, Mineral Exploration and Archaeometry</t>
  </si>
  <si>
    <t>ásvány-kőzettan, geokémia, ásványi nyersanyagok, archeometria</t>
  </si>
  <si>
    <t>Geology and Paleontology</t>
  </si>
  <si>
    <t>földtan-őslénytan</t>
  </si>
  <si>
    <t>Hydrogeology, Petroleum and Environmental Geology</t>
  </si>
  <si>
    <t>vízföldtan, szénhidrogénföldtan, környezetföldtan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</si>
</sst>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9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8"/>
      <name val="Arial"/>
      <family val="2"/>
      <charset val="238"/>
    </font>
    <font>
      <b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indexed="62"/>
      <name val="Arial"/>
      <family val="2"/>
      <charset val="238"/>
    </font>
    <font>
      <b/>
      <i/>
      <sz val="10"/>
      <color indexed="53"/>
      <name val="Arial"/>
      <family val="2"/>
      <charset val="238"/>
    </font>
    <font>
      <i/>
      <sz val="18"/>
      <name val="Arial"/>
      <family val="2"/>
      <charset val="238"/>
    </font>
    <font>
      <b/>
      <i/>
      <sz val="12"/>
      <name val="Arial"/>
      <family val="2"/>
      <charset val="238"/>
    </font>
    <font>
      <sz val="8"/>
      <name val="Arial"/>
      <family val="2"/>
      <charset val="238"/>
    </font>
    <font>
      <b/>
      <i/>
      <sz val="12"/>
      <color indexed="8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rgb="FFD9D9D9"/>
      </patternFill>
    </fill>
    <fill>
      <patternFill patternType="solid">
        <fgColor theme="0" tint="-0.14996795556505021"/>
        <bgColor rgb="FFD9D9D9"/>
      </patternFill>
    </fill>
    <fill>
      <patternFill patternType="solid">
        <fgColor rgb="FFFF99CC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rgb="FFFFFFCC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</cellStyleXfs>
  <cellXfs count="2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2" xfId="10" applyFont="1" applyBorder="1" applyAlignment="1">
      <alignment vertical="center"/>
    </xf>
    <xf numFmtId="0" fontId="20" fillId="0" borderId="0" xfId="6"/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22" fillId="3" borderId="3" xfId="0" applyNumberFormat="1" applyFont="1" applyFill="1" applyBorder="1" applyAlignment="1">
      <alignment horizontal="center" vertical="center"/>
    </xf>
    <xf numFmtId="164" fontId="22" fillId="3" borderId="1" xfId="0" applyNumberFormat="1" applyFont="1" applyFill="1" applyBorder="1" applyAlignment="1">
      <alignment horizontal="center" vertical="center"/>
    </xf>
    <xf numFmtId="164" fontId="23" fillId="3" borderId="3" xfId="0" applyNumberFormat="1" applyFont="1" applyFill="1" applyBorder="1" applyAlignment="1">
      <alignment horizontal="center" vertical="center"/>
    </xf>
    <xf numFmtId="164" fontId="23" fillId="3" borderId="1" xfId="0" applyNumberFormat="1" applyFont="1" applyFill="1" applyBorder="1" applyAlignment="1">
      <alignment horizontal="center" vertical="center"/>
    </xf>
    <xf numFmtId="164" fontId="24" fillId="3" borderId="3" xfId="0" applyNumberFormat="1" applyFont="1" applyFill="1" applyBorder="1" applyAlignment="1">
      <alignment horizontal="center" vertical="center"/>
    </xf>
    <xf numFmtId="164" fontId="24" fillId="3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64" fontId="22" fillId="3" borderId="7" xfId="0" applyNumberFormat="1" applyFont="1" applyFill="1" applyBorder="1" applyAlignment="1">
      <alignment horizontal="center" vertical="center"/>
    </xf>
    <xf numFmtId="164" fontId="22" fillId="3" borderId="8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2" fillId="4" borderId="0" xfId="0" applyFont="1" applyFill="1"/>
    <xf numFmtId="0" fontId="2" fillId="5" borderId="2" xfId="0" applyFont="1" applyFill="1" applyBorder="1" applyAlignment="1">
      <alignment vertical="center"/>
    </xf>
    <xf numFmtId="0" fontId="2" fillId="5" borderId="3" xfId="0" applyFont="1" applyFill="1" applyBorder="1" applyAlignment="1">
      <alignment wrapText="1"/>
    </xf>
    <xf numFmtId="0" fontId="2" fillId="4" borderId="2" xfId="10" applyFont="1" applyFill="1" applyBorder="1" applyAlignment="1">
      <alignment vertical="center"/>
    </xf>
    <xf numFmtId="164" fontId="23" fillId="3" borderId="9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7" xfId="10" applyFont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2" fillId="5" borderId="2" xfId="10" applyFont="1" applyFill="1" applyBorder="1" applyAlignment="1">
      <alignment vertical="center"/>
    </xf>
    <xf numFmtId="0" fontId="25" fillId="0" borderId="0" xfId="3" applyFont="1" applyAlignment="1">
      <alignment vertical="center"/>
    </xf>
    <xf numFmtId="0" fontId="2" fillId="0" borderId="0" xfId="3" applyAlignment="1">
      <alignment vertical="center"/>
    </xf>
    <xf numFmtId="2" fontId="2" fillId="0" borderId="0" xfId="0" applyNumberFormat="1" applyFont="1" applyAlignment="1">
      <alignment horizontal="center"/>
    </xf>
    <xf numFmtId="0" fontId="2" fillId="6" borderId="2" xfId="10" applyFont="1" applyFill="1" applyBorder="1" applyAlignment="1">
      <alignment horizontal="left" vertical="center"/>
    </xf>
    <xf numFmtId="0" fontId="25" fillId="0" borderId="0" xfId="3" applyFont="1"/>
    <xf numFmtId="0" fontId="25" fillId="0" borderId="0" xfId="3" applyFont="1" applyAlignment="1">
      <alignment horizontal="left" vertical="center"/>
    </xf>
    <xf numFmtId="0" fontId="26" fillId="0" borderId="0" xfId="3" applyFont="1" applyAlignment="1">
      <alignment horizontal="left" vertical="center"/>
    </xf>
    <xf numFmtId="0" fontId="2" fillId="0" borderId="0" xfId="3"/>
    <xf numFmtId="0" fontId="2" fillId="0" borderId="0" xfId="3" applyAlignment="1">
      <alignment horizontal="center" vertical="center"/>
    </xf>
    <xf numFmtId="0" fontId="3" fillId="0" borderId="0" xfId="0" applyFont="1" applyAlignment="1">
      <alignment horizontal="center"/>
    </xf>
    <xf numFmtId="0" fontId="22" fillId="0" borderId="2" xfId="0" applyFont="1" applyBorder="1" applyAlignment="1">
      <alignment horizontal="center" vertical="center"/>
    </xf>
    <xf numFmtId="164" fontId="24" fillId="0" borderId="2" xfId="0" applyNumberFormat="1" applyFont="1" applyBorder="1" applyAlignment="1">
      <alignment horizontal="center"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vertical="center"/>
    </xf>
    <xf numFmtId="0" fontId="6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wrapText="1"/>
    </xf>
    <xf numFmtId="0" fontId="3" fillId="7" borderId="1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23" fillId="0" borderId="11" xfId="0" applyFont="1" applyBorder="1" applyAlignment="1">
      <alignment horizontal="center" vertical="center"/>
    </xf>
    <xf numFmtId="0" fontId="2" fillId="0" borderId="16" xfId="3" applyBorder="1"/>
    <xf numFmtId="0" fontId="2" fillId="0" borderId="16" xfId="0" applyFont="1" applyBorder="1"/>
    <xf numFmtId="0" fontId="3" fillId="0" borderId="8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27" fillId="0" borderId="0" xfId="3" applyFont="1"/>
    <xf numFmtId="0" fontId="2" fillId="0" borderId="0" xfId="0" applyFont="1" applyAlignment="1">
      <alignment vertical="center" wrapText="1"/>
    </xf>
    <xf numFmtId="164" fontId="22" fillId="3" borderId="7" xfId="0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7" xfId="10" applyFont="1" applyFill="1" applyBorder="1" applyAlignment="1">
      <alignment horizontal="left" vertical="center"/>
    </xf>
    <xf numFmtId="0" fontId="3" fillId="9" borderId="6" xfId="10" applyFont="1" applyFill="1" applyBorder="1" applyAlignment="1">
      <alignment horizontal="left" vertical="center"/>
    </xf>
    <xf numFmtId="0" fontId="3" fillId="10" borderId="15" xfId="1" applyFont="1" applyFill="1" applyBorder="1" applyAlignment="1">
      <alignment horizontal="left" vertical="center" wrapText="1"/>
    </xf>
    <xf numFmtId="164" fontId="23" fillId="3" borderId="17" xfId="0" applyNumberFormat="1" applyFont="1" applyFill="1" applyBorder="1" applyAlignment="1">
      <alignment horizontal="center" vertical="center"/>
    </xf>
    <xf numFmtId="0" fontId="3" fillId="10" borderId="7" xfId="1" applyFont="1" applyFill="1" applyBorder="1" applyAlignment="1">
      <alignment horizontal="left" vertical="center"/>
    </xf>
    <xf numFmtId="0" fontId="3" fillId="10" borderId="2" xfId="1" applyFont="1" applyFill="1" applyBorder="1" applyAlignment="1">
      <alignment horizontal="left" vertical="center"/>
    </xf>
    <xf numFmtId="0" fontId="3" fillId="10" borderId="6" xfId="1" applyFont="1" applyFill="1" applyBorder="1" applyAlignment="1">
      <alignment horizontal="left" vertical="center"/>
    </xf>
    <xf numFmtId="0" fontId="3" fillId="9" borderId="2" xfId="10" applyFont="1" applyFill="1" applyBorder="1" applyAlignment="1">
      <alignment horizontal="left" vertical="center" wrapText="1"/>
    </xf>
    <xf numFmtId="0" fontId="3" fillId="9" borderId="6" xfId="10" applyFont="1" applyFill="1" applyBorder="1" applyAlignment="1">
      <alignment horizontal="left" vertical="center" wrapText="1"/>
    </xf>
    <xf numFmtId="0" fontId="3" fillId="11" borderId="7" xfId="1" applyFont="1" applyFill="1" applyBorder="1" applyAlignment="1">
      <alignment horizontal="left" vertical="center"/>
    </xf>
    <xf numFmtId="0" fontId="3" fillId="11" borderId="2" xfId="1" applyFont="1" applyFill="1" applyBorder="1" applyAlignment="1">
      <alignment horizontal="left" vertical="center"/>
    </xf>
    <xf numFmtId="0" fontId="3" fillId="11" borderId="6" xfId="1" applyFont="1" applyFill="1" applyBorder="1" applyAlignment="1">
      <alignment horizontal="left" vertical="center"/>
    </xf>
    <xf numFmtId="0" fontId="26" fillId="12" borderId="0" xfId="3" applyFont="1" applyFill="1" applyAlignment="1">
      <alignment horizontal="left" vertical="center" wrapText="1"/>
    </xf>
    <xf numFmtId="164" fontId="23" fillId="3" borderId="18" xfId="0" applyNumberFormat="1" applyFont="1" applyFill="1" applyBorder="1" applyAlignment="1">
      <alignment horizontal="center" vertical="center"/>
    </xf>
    <xf numFmtId="164" fontId="24" fillId="3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164" fontId="23" fillId="3" borderId="19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22" fillId="3" borderId="20" xfId="0" applyNumberFormat="1" applyFont="1" applyFill="1" applyBorder="1" applyAlignment="1">
      <alignment horizontal="center" vertical="center"/>
    </xf>
    <xf numFmtId="164" fontId="22" fillId="3" borderId="14" xfId="0" applyNumberFormat="1" applyFont="1" applyFill="1" applyBorder="1" applyAlignment="1">
      <alignment horizontal="center" vertical="center"/>
    </xf>
    <xf numFmtId="164" fontId="22" fillId="3" borderId="21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vertical="center"/>
    </xf>
    <xf numFmtId="0" fontId="2" fillId="6" borderId="11" xfId="1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/>
    </xf>
    <xf numFmtId="0" fontId="2" fillId="2" borderId="22" xfId="0" applyFont="1" applyFill="1" applyBorder="1" applyAlignment="1">
      <alignment horizontal="left" vertical="center"/>
    </xf>
    <xf numFmtId="0" fontId="2" fillId="0" borderId="5" xfId="2" applyFont="1" applyBorder="1" applyAlignment="1">
      <alignment horizontal="left" vertical="center"/>
    </xf>
    <xf numFmtId="0" fontId="3" fillId="10" borderId="23" xfId="1" applyFont="1" applyFill="1" applyBorder="1" applyAlignment="1">
      <alignment horizontal="left" vertical="center"/>
    </xf>
    <xf numFmtId="0" fontId="3" fillId="10" borderId="23" xfId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/>
    </xf>
    <xf numFmtId="0" fontId="2" fillId="0" borderId="17" xfId="10" applyFont="1" applyBorder="1" applyAlignment="1">
      <alignment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3" fillId="13" borderId="7" xfId="1" applyFont="1" applyFill="1" applyBorder="1" applyAlignment="1">
      <alignment vertical="center"/>
    </xf>
    <xf numFmtId="0" fontId="3" fillId="13" borderId="2" xfId="1" applyFont="1" applyFill="1" applyBorder="1" applyAlignment="1">
      <alignment vertical="center"/>
    </xf>
    <xf numFmtId="0" fontId="3" fillId="10" borderId="26" xfId="1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10" borderId="27" xfId="1" applyFont="1" applyFill="1" applyBorder="1" applyAlignment="1">
      <alignment horizontal="left" vertical="center" wrapText="1"/>
    </xf>
    <xf numFmtId="0" fontId="3" fillId="9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5" xfId="10" applyFont="1" applyFill="1" applyBorder="1" applyAlignment="1">
      <alignment horizontal="left" vertical="center"/>
    </xf>
    <xf numFmtId="0" fontId="6" fillId="0" borderId="21" xfId="0" applyFont="1" applyBorder="1" applyAlignment="1">
      <alignment horizontal="center" wrapText="1"/>
    </xf>
    <xf numFmtId="0" fontId="20" fillId="0" borderId="0" xfId="9" applyAlignment="1">
      <alignment vertical="center"/>
    </xf>
    <xf numFmtId="0" fontId="3" fillId="0" borderId="28" xfId="0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26" fillId="12" borderId="0" xfId="3" applyFont="1" applyFill="1" applyAlignment="1">
      <alignment horizontal="left" vertical="center"/>
    </xf>
    <xf numFmtId="0" fontId="26" fillId="0" borderId="7" xfId="3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/>
    <xf numFmtId="0" fontId="26" fillId="12" borderId="8" xfId="3" applyFont="1" applyFill="1" applyBorder="1" applyAlignment="1">
      <alignment horizontal="left" vertical="center" wrapText="1"/>
    </xf>
    <xf numFmtId="0" fontId="26" fillId="12" borderId="16" xfId="3" applyFont="1" applyFill="1" applyBorder="1" applyAlignment="1">
      <alignment horizontal="left" vertical="center" wrapText="1"/>
    </xf>
    <xf numFmtId="0" fontId="26" fillId="12" borderId="29" xfId="3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/>
    </xf>
    <xf numFmtId="0" fontId="2" fillId="0" borderId="7" xfId="0" applyFont="1" applyBorder="1"/>
    <xf numFmtId="0" fontId="26" fillId="12" borderId="7" xfId="3" applyFont="1" applyFill="1" applyBorder="1" applyAlignment="1">
      <alignment horizontal="left" vertical="center" wrapText="1"/>
    </xf>
    <xf numFmtId="0" fontId="26" fillId="12" borderId="7" xfId="3" applyFont="1" applyFill="1" applyBorder="1" applyAlignment="1">
      <alignment horizontal="left" vertical="center"/>
    </xf>
    <xf numFmtId="0" fontId="26" fillId="0" borderId="6" xfId="3" applyFont="1" applyBorder="1" applyAlignment="1">
      <alignment horizontal="center" vertical="center" wrapText="1"/>
    </xf>
    <xf numFmtId="0" fontId="2" fillId="0" borderId="6" xfId="0" applyFont="1" applyBorder="1"/>
    <xf numFmtId="0" fontId="26" fillId="12" borderId="6" xfId="3" applyFont="1" applyFill="1" applyBorder="1" applyAlignment="1">
      <alignment horizontal="left" vertical="center" wrapText="1"/>
    </xf>
    <xf numFmtId="0" fontId="26" fillId="12" borderId="6" xfId="3" applyFont="1" applyFill="1" applyBorder="1" applyAlignment="1">
      <alignment horizontal="left" vertical="center"/>
    </xf>
    <xf numFmtId="0" fontId="26" fillId="12" borderId="30" xfId="3" applyFont="1" applyFill="1" applyBorder="1" applyAlignment="1">
      <alignment horizontal="left" vertical="center" wrapText="1"/>
    </xf>
    <xf numFmtId="0" fontId="2" fillId="0" borderId="5" xfId="0" applyFont="1" applyBorder="1"/>
    <xf numFmtId="0" fontId="3" fillId="0" borderId="5" xfId="0" applyFont="1" applyBorder="1" applyAlignment="1">
      <alignment horizontal="center"/>
    </xf>
    <xf numFmtId="0" fontId="26" fillId="12" borderId="5" xfId="3" applyFont="1" applyFill="1" applyBorder="1" applyAlignment="1">
      <alignment horizontal="left" vertical="center" wrapText="1"/>
    </xf>
    <xf numFmtId="0" fontId="26" fillId="12" borderId="5" xfId="3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7" xfId="0" applyFont="1" applyFill="1" applyBorder="1"/>
    <xf numFmtId="0" fontId="3" fillId="0" borderId="5" xfId="0" applyFont="1" applyFill="1" applyBorder="1" applyAlignment="1">
      <alignment horizontal="center"/>
    </xf>
    <xf numFmtId="0" fontId="2" fillId="0" borderId="6" xfId="0" applyFont="1" applyFill="1" applyBorder="1"/>
    <xf numFmtId="0" fontId="2" fillId="0" borderId="8" xfId="0" applyFont="1" applyFill="1" applyBorder="1"/>
    <xf numFmtId="0" fontId="2" fillId="0" borderId="0" xfId="0" applyFont="1" applyFill="1"/>
    <xf numFmtId="0" fontId="2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/>
    </xf>
    <xf numFmtId="0" fontId="2" fillId="0" borderId="2" xfId="10" applyFont="1" applyFill="1" applyBorder="1" applyAlignment="1">
      <alignment vertical="center"/>
    </xf>
    <xf numFmtId="0" fontId="3" fillId="0" borderId="31" xfId="0" applyFont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2" fillId="4" borderId="7" xfId="0" applyFont="1" applyFill="1" applyBorder="1"/>
    <xf numFmtId="0" fontId="2" fillId="0" borderId="0" xfId="3" applyFont="1" applyAlignment="1">
      <alignment horizontal="left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24" fillId="3" borderId="7" xfId="10" applyFont="1" applyFill="1" applyBorder="1" applyAlignment="1">
      <alignment horizontal="right" vertical="center"/>
    </xf>
    <xf numFmtId="0" fontId="23" fillId="3" borderId="17" xfId="10" applyFont="1" applyFill="1" applyBorder="1" applyAlignment="1">
      <alignment horizontal="right" vertical="center"/>
    </xf>
    <xf numFmtId="0" fontId="3" fillId="10" borderId="7" xfId="1" applyFont="1" applyFill="1" applyBorder="1" applyAlignment="1">
      <alignment horizontal="left" vertical="center"/>
    </xf>
    <xf numFmtId="0" fontId="3" fillId="10" borderId="2" xfId="1" applyFont="1" applyFill="1" applyBorder="1" applyAlignment="1">
      <alignment horizontal="left" vertical="center"/>
    </xf>
    <xf numFmtId="0" fontId="3" fillId="10" borderId="6" xfId="1" applyFont="1" applyFill="1" applyBorder="1" applyAlignment="1">
      <alignment horizontal="left" vertical="center"/>
    </xf>
    <xf numFmtId="164" fontId="22" fillId="3" borderId="2" xfId="0" applyNumberFormat="1" applyFont="1" applyFill="1" applyBorder="1" applyAlignment="1">
      <alignment horizontal="center" vertical="center"/>
    </xf>
    <xf numFmtId="0" fontId="22" fillId="3" borderId="20" xfId="10" applyFont="1" applyFill="1" applyBorder="1" applyAlignment="1">
      <alignment horizontal="right" vertical="center"/>
    </xf>
    <xf numFmtId="0" fontId="22" fillId="3" borderId="2" xfId="10" applyFont="1" applyFill="1" applyBorder="1" applyAlignment="1">
      <alignment horizontal="right" vertical="center"/>
    </xf>
    <xf numFmtId="0" fontId="3" fillId="3" borderId="27" xfId="0" applyFont="1" applyFill="1" applyBorder="1" applyAlignment="1">
      <alignment horizontal="center" vertical="center"/>
    </xf>
    <xf numFmtId="0" fontId="3" fillId="0" borderId="7" xfId="10" applyFont="1" applyFill="1" applyBorder="1" applyAlignment="1">
      <alignment horizontal="left" vertical="center"/>
    </xf>
    <xf numFmtId="0" fontId="2" fillId="14" borderId="2" xfId="10" applyFont="1" applyFill="1" applyBorder="1" applyAlignment="1">
      <alignment horizontal="left" vertical="center"/>
    </xf>
    <xf numFmtId="0" fontId="2" fillId="14" borderId="2" xfId="10" applyFont="1" applyFill="1" applyBorder="1" applyAlignment="1">
      <alignment vertical="center"/>
    </xf>
    <xf numFmtId="0" fontId="2" fillId="15" borderId="2" xfId="10" applyFont="1" applyFill="1" applyBorder="1" applyAlignment="1">
      <alignment vertical="center"/>
    </xf>
    <xf numFmtId="0" fontId="2" fillId="15" borderId="2" xfId="0" applyFont="1" applyFill="1" applyBorder="1" applyAlignment="1">
      <alignment vertical="center"/>
    </xf>
    <xf numFmtId="0" fontId="2" fillId="16" borderId="2" xfId="10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8" fillId="0" borderId="16" xfId="3" applyFont="1" applyBorder="1" applyAlignment="1">
      <alignment horizontal="center" vertical="center" wrapText="1"/>
    </xf>
    <xf numFmtId="0" fontId="28" fillId="0" borderId="30" xfId="3" applyFont="1" applyBorder="1" applyAlignment="1">
      <alignment horizontal="center" vertical="center" wrapText="1"/>
    </xf>
    <xf numFmtId="0" fontId="28" fillId="0" borderId="29" xfId="3" applyFont="1" applyBorder="1" applyAlignment="1">
      <alignment horizontal="center" vertical="center" wrapText="1"/>
    </xf>
    <xf numFmtId="0" fontId="28" fillId="0" borderId="22" xfId="3" applyFont="1" applyBorder="1" applyAlignment="1">
      <alignment horizontal="center" vertical="center" wrapText="1"/>
    </xf>
    <xf numFmtId="0" fontId="2" fillId="0" borderId="8" xfId="0" applyFont="1" applyFill="1" applyBorder="1" applyAlignment="1">
      <alignment wrapText="1"/>
    </xf>
    <xf numFmtId="0" fontId="26" fillId="12" borderId="2" xfId="3" applyFont="1" applyFill="1" applyBorder="1" applyAlignment="1">
      <alignment horizontal="left" vertical="center" wrapText="1"/>
    </xf>
    <xf numFmtId="0" fontId="2" fillId="0" borderId="2" xfId="0" applyFont="1" applyBorder="1"/>
    <xf numFmtId="0" fontId="26" fillId="12" borderId="2" xfId="3" applyFont="1" applyFill="1" applyBorder="1" applyAlignment="1">
      <alignment horizontal="left" vertical="center"/>
    </xf>
    <xf numFmtId="0" fontId="26" fillId="12" borderId="30" xfId="3" applyFont="1" applyFill="1" applyBorder="1" applyAlignment="1">
      <alignment horizontal="left" vertical="center"/>
    </xf>
    <xf numFmtId="0" fontId="2" fillId="0" borderId="5" xfId="0" applyFont="1" applyFill="1" applyBorder="1"/>
    <xf numFmtId="0" fontId="23" fillId="3" borderId="17" xfId="10" applyFont="1" applyFill="1" applyBorder="1" applyAlignment="1">
      <alignment vertical="center"/>
    </xf>
    <xf numFmtId="0" fontId="24" fillId="3" borderId="7" xfId="10" applyFont="1" applyFill="1" applyBorder="1" applyAlignment="1">
      <alignment vertical="center"/>
    </xf>
    <xf numFmtId="0" fontId="22" fillId="3" borderId="20" xfId="10" applyFont="1" applyFill="1" applyBorder="1" applyAlignment="1">
      <alignment vertical="center"/>
    </xf>
    <xf numFmtId="0" fontId="22" fillId="3" borderId="7" xfId="10" applyFont="1" applyFill="1" applyBorder="1" applyAlignment="1">
      <alignment vertical="center"/>
    </xf>
    <xf numFmtId="0" fontId="22" fillId="3" borderId="5" xfId="10" applyFont="1" applyFill="1" applyBorder="1" applyAlignment="1">
      <alignment horizontal="right" vertical="center"/>
    </xf>
    <xf numFmtId="0" fontId="23" fillId="17" borderId="2" xfId="0" applyFont="1" applyFill="1" applyBorder="1" applyAlignment="1">
      <alignment horizontal="center" vertical="center"/>
    </xf>
    <xf numFmtId="0" fontId="24" fillId="17" borderId="2" xfId="0" applyFont="1" applyFill="1" applyBorder="1" applyAlignment="1">
      <alignment horizontal="center" vertical="center"/>
    </xf>
    <xf numFmtId="0" fontId="22" fillId="17" borderId="2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16" borderId="7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18" borderId="7" xfId="1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27" xfId="0" applyFont="1" applyFill="1" applyBorder="1" applyAlignment="1">
      <alignment horizontal="left" vertical="center"/>
    </xf>
    <xf numFmtId="0" fontId="3" fillId="9" borderId="5" xfId="0" applyFont="1" applyFill="1" applyBorder="1" applyAlignment="1">
      <alignment horizontal="left" vertical="center"/>
    </xf>
    <xf numFmtId="0" fontId="3" fillId="8" borderId="27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center" vertical="center"/>
    </xf>
    <xf numFmtId="0" fontId="3" fillId="10" borderId="5" xfId="1" applyFont="1" applyFill="1" applyBorder="1" applyAlignment="1">
      <alignment horizontal="left" vertical="center" wrapText="1"/>
    </xf>
    <xf numFmtId="0" fontId="3" fillId="10" borderId="30" xfId="1" applyFont="1" applyFill="1" applyBorder="1" applyAlignment="1">
      <alignment horizontal="left" vertical="center" wrapText="1"/>
    </xf>
    <xf numFmtId="0" fontId="28" fillId="0" borderId="0" xfId="3" applyFont="1" applyBorder="1" applyAlignment="1">
      <alignment horizontal="center" vertical="center" wrapText="1"/>
    </xf>
    <xf numFmtId="164" fontId="23" fillId="3" borderId="7" xfId="0" applyNumberFormat="1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3" fillId="3" borderId="6" xfId="0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164" fontId="24" fillId="3" borderId="2" xfId="0" applyNumberFormat="1" applyFont="1" applyFill="1" applyBorder="1" applyAlignment="1">
      <alignment horizontal="center" vertical="center"/>
    </xf>
    <xf numFmtId="164" fontId="24" fillId="3" borderId="6" xfId="0" applyNumberFormat="1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/>
    </xf>
    <xf numFmtId="164" fontId="22" fillId="3" borderId="7" xfId="0" applyNumberFormat="1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center" wrapText="1"/>
    </xf>
    <xf numFmtId="0" fontId="6" fillId="0" borderId="38" xfId="0" applyFont="1" applyBorder="1" applyAlignment="1">
      <alignment horizontal="center" wrapText="1"/>
    </xf>
    <xf numFmtId="164" fontId="22" fillId="3" borderId="2" xfId="0" applyNumberFormat="1" applyFont="1" applyFill="1" applyBorder="1" applyAlignment="1">
      <alignment horizontal="center" vertical="center"/>
    </xf>
    <xf numFmtId="164" fontId="22" fillId="3" borderId="6" xfId="0" applyNumberFormat="1" applyFont="1" applyFill="1" applyBorder="1" applyAlignment="1">
      <alignment horizontal="center" vertical="center"/>
    </xf>
    <xf numFmtId="164" fontId="22" fillId="3" borderId="20" xfId="0" applyNumberFormat="1" applyFont="1" applyFill="1" applyBorder="1" applyAlignment="1">
      <alignment horizontal="center" vertical="center"/>
    </xf>
    <xf numFmtId="0" fontId="22" fillId="3" borderId="15" xfId="0" applyFont="1" applyFill="1" applyBorder="1" applyAlignment="1">
      <alignment horizontal="center" vertical="center"/>
    </xf>
    <xf numFmtId="0" fontId="22" fillId="3" borderId="39" xfId="0" applyFont="1" applyFill="1" applyBorder="1" applyAlignment="1">
      <alignment horizontal="center" vertical="center"/>
    </xf>
    <xf numFmtId="164" fontId="23" fillId="3" borderId="17" xfId="0" applyNumberFormat="1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25" xfId="0" applyFont="1" applyFill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164" fontId="23" fillId="3" borderId="2" xfId="0" applyNumberFormat="1" applyFont="1" applyFill="1" applyBorder="1" applyAlignment="1">
      <alignment horizontal="center" vertical="center"/>
    </xf>
    <xf numFmtId="164" fontId="23" fillId="3" borderId="6" xfId="0" applyNumberFormat="1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10" borderId="7" xfId="1" applyFont="1" applyFill="1" applyBorder="1" applyAlignment="1">
      <alignment horizontal="left" vertical="center"/>
    </xf>
    <xf numFmtId="0" fontId="3" fillId="10" borderId="2" xfId="1" applyFont="1" applyFill="1" applyBorder="1" applyAlignment="1">
      <alignment horizontal="left" vertical="center"/>
    </xf>
    <xf numFmtId="0" fontId="3" fillId="10" borderId="6" xfId="1" applyFont="1" applyFill="1" applyBorder="1" applyAlignment="1">
      <alignment horizontal="left" vertical="center"/>
    </xf>
    <xf numFmtId="0" fontId="26" fillId="0" borderId="27" xfId="3" applyFont="1" applyBorder="1" applyAlignment="1">
      <alignment horizontal="center" vertical="center" wrapText="1"/>
    </xf>
    <xf numFmtId="0" fontId="26" fillId="0" borderId="30" xfId="3" applyFont="1" applyBorder="1" applyAlignment="1">
      <alignment horizontal="center" vertical="center" wrapText="1"/>
    </xf>
    <xf numFmtId="0" fontId="26" fillId="0" borderId="15" xfId="3" applyFont="1" applyBorder="1" applyAlignment="1">
      <alignment horizontal="center" vertical="center" wrapText="1"/>
    </xf>
    <xf numFmtId="0" fontId="26" fillId="0" borderId="0" xfId="3" applyFont="1" applyBorder="1" applyAlignment="1">
      <alignment horizontal="center" vertical="center" wrapText="1"/>
    </xf>
    <xf numFmtId="0" fontId="26" fillId="0" borderId="20" xfId="3" applyFont="1" applyBorder="1" applyAlignment="1">
      <alignment horizontal="center" vertical="center" wrapText="1"/>
    </xf>
    <xf numFmtId="0" fontId="26" fillId="0" borderId="16" xfId="3" applyFont="1" applyBorder="1" applyAlignment="1">
      <alignment horizontal="center" vertical="center" wrapText="1"/>
    </xf>
    <xf numFmtId="0" fontId="25" fillId="0" borderId="0" xfId="3" applyFont="1" applyAlignment="1">
      <alignment vertical="center" wrapText="1"/>
    </xf>
    <xf numFmtId="0" fontId="2" fillId="0" borderId="0" xfId="3" applyAlignment="1">
      <alignment vertical="center"/>
    </xf>
    <xf numFmtId="0" fontId="2" fillId="0" borderId="0" xfId="3" applyFont="1" applyAlignment="1">
      <alignment horizontal="left" vertical="center" wrapText="1"/>
    </xf>
  </cellXfs>
  <cellStyles count="11">
    <cellStyle name="Magyarázó szöveg 2" xfId="1" xr:uid="{59B1D8AE-4D24-4670-BDF4-A381B862B5B8}"/>
    <cellStyle name="Normál" xfId="0" builtinId="0"/>
    <cellStyle name="Normal 2" xfId="2" xr:uid="{37434278-091D-4E02-93A8-289FB073434D}"/>
    <cellStyle name="Normál 2" xfId="3" xr:uid="{42DC7203-80E1-4F7D-A725-FDA133988AD8}"/>
    <cellStyle name="Normál 2 2" xfId="4" xr:uid="{778DFA3E-9D37-432F-9772-207283490891}"/>
    <cellStyle name="Normál 2 3" xfId="5" xr:uid="{05B62289-B526-410A-955C-6ACF2B1E741C}"/>
    <cellStyle name="Normál 3" xfId="6" xr:uid="{6C3A5F4E-DF83-4E1C-AED0-0728A8F0C9A7}"/>
    <cellStyle name="Normál 4" xfId="7" xr:uid="{67E5C89B-D39A-45D4-AAB5-6E4E82ABB1E3}"/>
    <cellStyle name="Normál 5" xfId="8" xr:uid="{B90F5A34-09EA-4417-B74B-DDFC1B80F467}"/>
    <cellStyle name="Normál 6" xfId="9" xr:uid="{72822DE8-B1E9-4143-8A88-6BDD16685658}"/>
    <cellStyle name="Normál_Közös" xfId="10" xr:uid="{4A785D9D-BF30-4CEB-8916-8A40B8EB794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C06E-8D96-44E3-886D-50A516933D17}">
  <dimension ref="A1:N187"/>
  <sheetViews>
    <sheetView tabSelected="1" zoomScaleNormal="100" workbookViewId="0">
      <pane xSplit="12" ySplit="4" topLeftCell="M5" activePane="bottomRight" state="frozen"/>
      <selection pane="topRight" activeCell="M1" sqref="M1"/>
      <selection pane="bottomLeft" activeCell="A4" sqref="A4"/>
      <selection pane="bottomRight"/>
    </sheetView>
  </sheetViews>
  <sheetFormatPr defaultColWidth="10.6640625" defaultRowHeight="13.2" x14ac:dyDescent="0.25"/>
  <cols>
    <col min="1" max="1" width="19.33203125" style="2" customWidth="1"/>
    <col min="2" max="2" width="57.5546875" style="1" customWidth="1"/>
    <col min="3" max="6" width="4.33203125" style="2" customWidth="1"/>
    <col min="7" max="11" width="5.33203125" style="2" customWidth="1"/>
    <col min="12" max="12" width="6.5546875" style="1" bestFit="1" customWidth="1"/>
    <col min="13" max="13" width="67.88671875" style="27" customWidth="1"/>
    <col min="14" max="14" width="24.44140625" style="2" customWidth="1"/>
    <col min="15" max="16384" width="10.6640625" style="1"/>
  </cols>
  <sheetData>
    <row r="1" spans="1:14" ht="22.8" x14ac:dyDescent="0.25">
      <c r="A1" s="57" t="s">
        <v>209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ht="16.95" customHeight="1" thickBot="1" x14ac:dyDescent="0.3">
      <c r="A2" s="243" t="s">
        <v>57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57"/>
    </row>
    <row r="3" spans="1:14" customFormat="1" ht="34.200000000000003" customHeight="1" thickTop="1" x14ac:dyDescent="0.3">
      <c r="A3" s="247" t="s">
        <v>69</v>
      </c>
      <c r="B3" s="251" t="s">
        <v>70</v>
      </c>
      <c r="C3" s="233" t="s">
        <v>71</v>
      </c>
      <c r="D3" s="234"/>
      <c r="E3" s="234"/>
      <c r="F3" s="234"/>
      <c r="G3" s="233" t="s">
        <v>72</v>
      </c>
      <c r="H3" s="234"/>
      <c r="I3" s="234"/>
      <c r="J3" s="234"/>
      <c r="K3" s="50" t="s">
        <v>73</v>
      </c>
      <c r="L3" s="50" t="s">
        <v>74</v>
      </c>
      <c r="M3" s="251" t="s">
        <v>70</v>
      </c>
      <c r="N3" s="249" t="s">
        <v>164</v>
      </c>
    </row>
    <row r="4" spans="1:14" customFormat="1" ht="16.5" customHeight="1" thickBot="1" x14ac:dyDescent="0.35">
      <c r="A4" s="248"/>
      <c r="B4" s="252"/>
      <c r="C4" s="51">
        <v>1</v>
      </c>
      <c r="D4" s="52">
        <v>2</v>
      </c>
      <c r="E4" s="52">
        <v>3</v>
      </c>
      <c r="F4" s="52">
        <v>4</v>
      </c>
      <c r="G4" s="51" t="s">
        <v>0</v>
      </c>
      <c r="H4" s="52" t="s">
        <v>1</v>
      </c>
      <c r="I4" s="52" t="s">
        <v>2</v>
      </c>
      <c r="J4" s="133" t="s">
        <v>22</v>
      </c>
      <c r="K4" s="131"/>
      <c r="L4" s="53"/>
      <c r="M4" s="252"/>
      <c r="N4" s="250"/>
    </row>
    <row r="5" spans="1:14" s="3" customFormat="1" ht="19.5" customHeight="1" x14ac:dyDescent="0.25">
      <c r="A5" s="108" t="s">
        <v>154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9"/>
      <c r="N5" s="119"/>
    </row>
    <row r="6" spans="1:14" s="3" customFormat="1" ht="15" customHeight="1" x14ac:dyDescent="0.25">
      <c r="A6" s="117" t="s">
        <v>155</v>
      </c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73"/>
      <c r="N6" s="74"/>
    </row>
    <row r="7" spans="1:14" s="3" customFormat="1" ht="12.75" customHeight="1" x14ac:dyDescent="0.25">
      <c r="A7" s="110" t="s">
        <v>167</v>
      </c>
      <c r="B7" s="111" t="s">
        <v>133</v>
      </c>
      <c r="C7" s="112" t="s">
        <v>23</v>
      </c>
      <c r="D7" s="113"/>
      <c r="E7" s="113"/>
      <c r="F7" s="114"/>
      <c r="G7" s="101">
        <v>1</v>
      </c>
      <c r="H7" s="102">
        <v>2</v>
      </c>
      <c r="I7" s="102"/>
      <c r="J7" s="134"/>
      <c r="K7" s="115">
        <v>4</v>
      </c>
      <c r="L7" s="103" t="s">
        <v>151</v>
      </c>
      <c r="M7" s="116" t="s">
        <v>141</v>
      </c>
      <c r="N7" s="106" t="s">
        <v>128</v>
      </c>
    </row>
    <row r="8" spans="1:14" s="3" customFormat="1" ht="12.75" customHeight="1" x14ac:dyDescent="0.25">
      <c r="A8" s="63" t="s">
        <v>168</v>
      </c>
      <c r="B8" s="33" t="s">
        <v>134</v>
      </c>
      <c r="C8" s="12" t="s">
        <v>23</v>
      </c>
      <c r="D8" s="7"/>
      <c r="E8" s="7"/>
      <c r="F8" s="32"/>
      <c r="G8" s="13">
        <v>2</v>
      </c>
      <c r="H8" s="8">
        <v>1</v>
      </c>
      <c r="I8" s="8"/>
      <c r="J8" s="135"/>
      <c r="K8" s="23">
        <v>4</v>
      </c>
      <c r="L8" s="15" t="s">
        <v>151</v>
      </c>
      <c r="M8" s="208" t="s">
        <v>142</v>
      </c>
      <c r="N8" s="90" t="s">
        <v>28</v>
      </c>
    </row>
    <row r="9" spans="1:14" s="3" customFormat="1" ht="12.75" customHeight="1" x14ac:dyDescent="0.25">
      <c r="A9" s="63" t="s">
        <v>148</v>
      </c>
      <c r="B9" s="33" t="s">
        <v>135</v>
      </c>
      <c r="C9" s="12"/>
      <c r="D9" s="7" t="s">
        <v>23</v>
      </c>
      <c r="E9" s="7"/>
      <c r="F9" s="32"/>
      <c r="G9" s="13">
        <v>2</v>
      </c>
      <c r="H9" s="8">
        <v>1</v>
      </c>
      <c r="I9" s="8"/>
      <c r="J9" s="135"/>
      <c r="K9" s="23">
        <v>4</v>
      </c>
      <c r="L9" s="15" t="s">
        <v>151</v>
      </c>
      <c r="M9" s="208" t="s">
        <v>140</v>
      </c>
      <c r="N9" s="90" t="s">
        <v>38</v>
      </c>
    </row>
    <row r="10" spans="1:14" s="3" customFormat="1" ht="12.75" customHeight="1" x14ac:dyDescent="0.25">
      <c r="A10" s="63" t="s">
        <v>96</v>
      </c>
      <c r="B10" s="33" t="s">
        <v>32</v>
      </c>
      <c r="C10" s="12"/>
      <c r="D10" s="54" t="s">
        <v>23</v>
      </c>
      <c r="E10" s="7"/>
      <c r="F10" s="32"/>
      <c r="G10" s="13"/>
      <c r="H10" s="8">
        <v>3</v>
      </c>
      <c r="I10" s="8"/>
      <c r="J10" s="135"/>
      <c r="K10" s="23">
        <v>4</v>
      </c>
      <c r="L10" s="15" t="s">
        <v>152</v>
      </c>
      <c r="M10" s="208" t="s">
        <v>84</v>
      </c>
      <c r="N10" s="104" t="s">
        <v>33</v>
      </c>
    </row>
    <row r="11" spans="1:14" s="3" customFormat="1" ht="12.75" customHeight="1" x14ac:dyDescent="0.25">
      <c r="A11" s="63" t="s">
        <v>97</v>
      </c>
      <c r="B11" s="33" t="s">
        <v>126</v>
      </c>
      <c r="C11" s="12"/>
      <c r="D11" s="54" t="s">
        <v>23</v>
      </c>
      <c r="E11" s="7"/>
      <c r="F11" s="32"/>
      <c r="G11" s="13"/>
      <c r="H11" s="8"/>
      <c r="I11" s="8"/>
      <c r="J11" s="135"/>
      <c r="K11" s="23">
        <v>4</v>
      </c>
      <c r="L11" s="15" t="s">
        <v>152</v>
      </c>
      <c r="M11" s="208" t="s">
        <v>146</v>
      </c>
      <c r="N11" s="104" t="s">
        <v>31</v>
      </c>
    </row>
    <row r="12" spans="1:14" s="3" customFormat="1" ht="12.75" customHeight="1" x14ac:dyDescent="0.25">
      <c r="A12" s="63" t="s">
        <v>137</v>
      </c>
      <c r="B12" s="33" t="s">
        <v>136</v>
      </c>
      <c r="C12" s="12" t="s">
        <v>23</v>
      </c>
      <c r="D12" s="7"/>
      <c r="E12" s="7"/>
      <c r="F12" s="32"/>
      <c r="G12" s="13">
        <v>3</v>
      </c>
      <c r="H12" s="8"/>
      <c r="I12" s="8"/>
      <c r="J12" s="135"/>
      <c r="K12" s="23">
        <v>4</v>
      </c>
      <c r="L12" s="15" t="s">
        <v>151</v>
      </c>
      <c r="M12" s="208" t="s">
        <v>147</v>
      </c>
      <c r="N12" s="104" t="s">
        <v>34</v>
      </c>
    </row>
    <row r="13" spans="1:14" s="3" customFormat="1" ht="12.75" customHeight="1" x14ac:dyDescent="0.25">
      <c r="A13" s="63" t="s">
        <v>169</v>
      </c>
      <c r="B13" s="33" t="s">
        <v>139</v>
      </c>
      <c r="C13" s="12"/>
      <c r="D13" s="7" t="s">
        <v>23</v>
      </c>
      <c r="E13" s="7"/>
      <c r="F13" s="32"/>
      <c r="G13" s="13"/>
      <c r="H13" s="8">
        <v>3</v>
      </c>
      <c r="I13" s="8"/>
      <c r="J13" s="135"/>
      <c r="K13" s="23">
        <v>4</v>
      </c>
      <c r="L13" s="15" t="s">
        <v>152</v>
      </c>
      <c r="M13" s="208" t="s">
        <v>191</v>
      </c>
      <c r="N13" s="90" t="s">
        <v>124</v>
      </c>
    </row>
    <row r="14" spans="1:14" ht="12.75" customHeight="1" x14ac:dyDescent="0.25">
      <c r="A14" s="63" t="s">
        <v>210</v>
      </c>
      <c r="B14" s="33" t="s">
        <v>138</v>
      </c>
      <c r="C14" s="92"/>
      <c r="D14" s="65"/>
      <c r="E14" s="65" t="s">
        <v>23</v>
      </c>
      <c r="F14" s="93"/>
      <c r="G14" s="92">
        <v>3</v>
      </c>
      <c r="H14" s="65"/>
      <c r="I14" s="65"/>
      <c r="J14" s="136"/>
      <c r="K14" s="94">
        <v>4</v>
      </c>
      <c r="L14" s="15" t="s">
        <v>151</v>
      </c>
      <c r="M14" s="208" t="s">
        <v>143</v>
      </c>
      <c r="N14" s="105" t="s">
        <v>79</v>
      </c>
    </row>
    <row r="15" spans="1:14" s="3" customFormat="1" x14ac:dyDescent="0.25">
      <c r="A15" s="200"/>
      <c r="B15" s="175" t="s">
        <v>66</v>
      </c>
      <c r="C15" s="78">
        <f>SUMIF(C7:C14,"=x",$G7:$G14)+SUMIF(C7:C14,"=x",$H7:$H14)+SUMIF(C7:C14,"=x",$I7:$I14)</f>
        <v>9</v>
      </c>
      <c r="D15" s="91">
        <f>SUMIF(D7:D14,"=x",$G7:$G14)+SUMIF(D7:D14,"=x",$H7:$H14)+SUMIF(D7:D14,"=x",$I7:$I14)</f>
        <v>9</v>
      </c>
      <c r="E15" s="91">
        <f>SUMIF(E7:E14,"=x",$G7:$G14)+SUMIF(E7:E14,"=x",$H7:$H14)+SUMIF(E7:E14,"=x",$I7:$I14)</f>
        <v>3</v>
      </c>
      <c r="F15" s="88">
        <f>SUMIF(F7:F14,"=x",$G7:$G14)+SUMIF(F7:F14,"=x",$H7:$H14)+SUMIF(F7:F14,"=x",$I7:$I14)</f>
        <v>0</v>
      </c>
      <c r="G15" s="240">
        <f>SUM(G7:H14)</f>
        <v>21</v>
      </c>
      <c r="H15" s="241"/>
      <c r="I15" s="241"/>
      <c r="J15" s="241"/>
      <c r="K15" s="241"/>
      <c r="L15" s="242"/>
      <c r="M15" s="34"/>
      <c r="N15" s="213"/>
    </row>
    <row r="16" spans="1:14" s="3" customFormat="1" x14ac:dyDescent="0.25">
      <c r="A16" s="201"/>
      <c r="B16" s="174" t="s">
        <v>67</v>
      </c>
      <c r="C16" s="70">
        <f>SUMIF(C7:C14,"=x",$K7:$K14)</f>
        <v>12</v>
      </c>
      <c r="D16" s="21">
        <f>SUMIF(D7:D14,"=x",$K7:$K14)</f>
        <v>16</v>
      </c>
      <c r="E16" s="21">
        <f>SUMIF(E7:E14,"=x",$K7:$K14)</f>
        <v>4</v>
      </c>
      <c r="F16" s="89">
        <f>SUMIF(F7:F14,"=x",$K7:$K14)</f>
        <v>0</v>
      </c>
      <c r="G16" s="225">
        <f>SUM(K7:K14)</f>
        <v>32</v>
      </c>
      <c r="H16" s="228"/>
      <c r="I16" s="228"/>
      <c r="J16" s="228"/>
      <c r="K16" s="228"/>
      <c r="L16" s="229"/>
      <c r="M16" s="26"/>
      <c r="N16" s="214"/>
    </row>
    <row r="17" spans="1:14" s="3" customFormat="1" x14ac:dyDescent="0.25">
      <c r="A17" s="202"/>
      <c r="B17" s="180" t="s">
        <v>68</v>
      </c>
      <c r="C17" s="95">
        <f t="array" ref="C17">SUMPRODUCT(--(C7:C14="x"),--($L7:$L14="K(5)"))</f>
        <v>3</v>
      </c>
      <c r="D17" s="96">
        <f t="array" ref="D17">SUMPRODUCT(--(D7:D14="x"),--($L7:$L14="K(5)"))</f>
        <v>1</v>
      </c>
      <c r="E17" s="96">
        <f t="array" ref="E17">SUMPRODUCT(--(E7:E14="x"),--($L7:$L14="K(5)"))</f>
        <v>1</v>
      </c>
      <c r="F17" s="97">
        <f t="array" ref="F17">SUMPRODUCT(--(F7:F14="x"),--($L7:$L14="K(5)"))</f>
        <v>0</v>
      </c>
      <c r="G17" s="237">
        <f>SUM(C17:F17)</f>
        <v>5</v>
      </c>
      <c r="H17" s="238"/>
      <c r="I17" s="238"/>
      <c r="J17" s="238"/>
      <c r="K17" s="238"/>
      <c r="L17" s="239"/>
      <c r="M17" s="98"/>
      <c r="N17" s="215"/>
    </row>
    <row r="18" spans="1:14" s="3" customFormat="1" ht="15" customHeight="1" x14ac:dyDescent="0.25">
      <c r="A18" s="75" t="s">
        <v>156</v>
      </c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3"/>
      <c r="M18" s="73"/>
      <c r="N18" s="216"/>
    </row>
    <row r="19" spans="1:14" s="3" customFormat="1" ht="12.75" customHeight="1" x14ac:dyDescent="0.25">
      <c r="A19" s="99" t="s">
        <v>170</v>
      </c>
      <c r="B19" s="100" t="s">
        <v>194</v>
      </c>
      <c r="C19" s="101" t="s">
        <v>48</v>
      </c>
      <c r="D19" s="102"/>
      <c r="E19" s="102"/>
      <c r="F19" s="102"/>
      <c r="G19" s="101">
        <v>2</v>
      </c>
      <c r="H19" s="102">
        <v>1</v>
      </c>
      <c r="I19" s="102"/>
      <c r="J19" s="168"/>
      <c r="K19" s="103">
        <v>4</v>
      </c>
      <c r="L19" s="103" t="s">
        <v>151</v>
      </c>
      <c r="M19" s="100" t="s">
        <v>195</v>
      </c>
      <c r="N19" s="106" t="s">
        <v>211</v>
      </c>
    </row>
    <row r="20" spans="1:14" s="3" customFormat="1" ht="12.75" customHeight="1" x14ac:dyDescent="0.25">
      <c r="A20" s="64" t="s">
        <v>113</v>
      </c>
      <c r="B20" s="39" t="s">
        <v>83</v>
      </c>
      <c r="C20" s="13"/>
      <c r="D20" s="8" t="s">
        <v>48</v>
      </c>
      <c r="E20" s="8"/>
      <c r="F20" s="8"/>
      <c r="G20" s="13">
        <v>3</v>
      </c>
      <c r="H20" s="8"/>
      <c r="I20" s="8"/>
      <c r="J20" s="14"/>
      <c r="K20" s="15">
        <v>4</v>
      </c>
      <c r="L20" s="15" t="s">
        <v>151</v>
      </c>
      <c r="M20" s="39" t="s">
        <v>85</v>
      </c>
      <c r="N20" s="107" t="s">
        <v>79</v>
      </c>
    </row>
    <row r="21" spans="1:14" s="3" customFormat="1" ht="12.75" customHeight="1" x14ac:dyDescent="0.25">
      <c r="A21" s="64" t="s">
        <v>196</v>
      </c>
      <c r="B21" s="39" t="s">
        <v>77</v>
      </c>
      <c r="C21" s="13"/>
      <c r="D21" s="8"/>
      <c r="E21" s="8" t="s">
        <v>48</v>
      </c>
      <c r="F21" s="8"/>
      <c r="G21" s="13">
        <v>3</v>
      </c>
      <c r="H21" s="8"/>
      <c r="I21" s="8"/>
      <c r="J21" s="14"/>
      <c r="K21" s="15">
        <v>4</v>
      </c>
      <c r="L21" s="15" t="s">
        <v>151</v>
      </c>
      <c r="M21" s="39" t="s">
        <v>181</v>
      </c>
      <c r="N21" s="104" t="s">
        <v>211</v>
      </c>
    </row>
    <row r="22" spans="1:14" s="3" customFormat="1" ht="12.75" customHeight="1" x14ac:dyDescent="0.25">
      <c r="A22" s="64" t="s">
        <v>114</v>
      </c>
      <c r="B22" s="39" t="s">
        <v>78</v>
      </c>
      <c r="C22" s="13"/>
      <c r="D22" s="8" t="s">
        <v>48</v>
      </c>
      <c r="E22" s="8"/>
      <c r="F22" s="8"/>
      <c r="G22" s="13">
        <v>1</v>
      </c>
      <c r="H22" s="8">
        <v>2</v>
      </c>
      <c r="I22" s="8"/>
      <c r="J22" s="14"/>
      <c r="K22" s="15">
        <v>4</v>
      </c>
      <c r="L22" s="15" t="s">
        <v>152</v>
      </c>
      <c r="M22" s="39" t="s">
        <v>182</v>
      </c>
      <c r="N22" s="107" t="s">
        <v>28</v>
      </c>
    </row>
    <row r="23" spans="1:14" s="3" customFormat="1" ht="12.75" customHeight="1" x14ac:dyDescent="0.25">
      <c r="A23" s="64" t="s">
        <v>171</v>
      </c>
      <c r="B23" s="39" t="s">
        <v>197</v>
      </c>
      <c r="C23" s="13" t="s">
        <v>48</v>
      </c>
      <c r="D23" s="8"/>
      <c r="E23" s="8"/>
      <c r="F23" s="8"/>
      <c r="G23" s="13">
        <v>1</v>
      </c>
      <c r="H23" s="8">
        <v>2</v>
      </c>
      <c r="I23" s="8"/>
      <c r="J23" s="14"/>
      <c r="K23" s="15">
        <v>4</v>
      </c>
      <c r="L23" s="15" t="s">
        <v>152</v>
      </c>
      <c r="M23" s="39" t="s">
        <v>198</v>
      </c>
      <c r="N23" s="107" t="s">
        <v>29</v>
      </c>
    </row>
    <row r="24" spans="1:14" s="3" customFormat="1" ht="12.75" customHeight="1" x14ac:dyDescent="0.25">
      <c r="A24" s="64" t="s">
        <v>112</v>
      </c>
      <c r="B24" s="35" t="s">
        <v>75</v>
      </c>
      <c r="C24" s="13"/>
      <c r="D24" s="8" t="s">
        <v>48</v>
      </c>
      <c r="E24" s="8"/>
      <c r="F24" s="8"/>
      <c r="G24" s="13">
        <v>3</v>
      </c>
      <c r="H24" s="8"/>
      <c r="I24" s="8"/>
      <c r="J24" s="14"/>
      <c r="K24" s="15">
        <v>4</v>
      </c>
      <c r="L24" s="15" t="s">
        <v>151</v>
      </c>
      <c r="M24" s="35" t="s">
        <v>86</v>
      </c>
      <c r="N24" s="104" t="s">
        <v>43</v>
      </c>
    </row>
    <row r="25" spans="1:14" s="3" customFormat="1" ht="12.75" customHeight="1" x14ac:dyDescent="0.25">
      <c r="A25" s="22" t="s">
        <v>172</v>
      </c>
      <c r="B25" s="29" t="s">
        <v>131</v>
      </c>
      <c r="C25" s="13"/>
      <c r="D25" s="8" t="s">
        <v>48</v>
      </c>
      <c r="F25" s="7"/>
      <c r="G25" s="13">
        <v>3</v>
      </c>
      <c r="H25" s="8"/>
      <c r="I25" s="8"/>
      <c r="J25" s="14"/>
      <c r="K25" s="15">
        <v>4</v>
      </c>
      <c r="L25" s="15" t="s">
        <v>151</v>
      </c>
      <c r="M25" s="35" t="s">
        <v>132</v>
      </c>
      <c r="N25" s="90" t="s">
        <v>30</v>
      </c>
    </row>
    <row r="26" spans="1:14" s="3" customFormat="1" ht="12.75" customHeight="1" x14ac:dyDescent="0.25">
      <c r="A26" s="64" t="s">
        <v>173</v>
      </c>
      <c r="B26" s="35" t="s">
        <v>35</v>
      </c>
      <c r="C26" s="12" t="s">
        <v>48</v>
      </c>
      <c r="D26" s="8"/>
      <c r="E26" s="7"/>
      <c r="F26" s="8"/>
      <c r="G26" s="13">
        <v>1</v>
      </c>
      <c r="H26" s="8">
        <v>2</v>
      </c>
      <c r="I26" s="8"/>
      <c r="J26" s="14"/>
      <c r="K26" s="15">
        <v>4</v>
      </c>
      <c r="L26" s="15" t="s">
        <v>152</v>
      </c>
      <c r="M26" s="35" t="s">
        <v>88</v>
      </c>
      <c r="N26" s="104" t="s">
        <v>31</v>
      </c>
    </row>
    <row r="27" spans="1:14" s="3" customFormat="1" ht="12.75" customHeight="1" x14ac:dyDescent="0.25">
      <c r="A27" s="22" t="s">
        <v>111</v>
      </c>
      <c r="B27" s="35" t="s">
        <v>36</v>
      </c>
      <c r="C27" s="13"/>
      <c r="D27" s="8" t="s">
        <v>48</v>
      </c>
      <c r="E27" s="8"/>
      <c r="F27" s="8"/>
      <c r="G27" s="13"/>
      <c r="H27" s="8">
        <v>3</v>
      </c>
      <c r="I27" s="8"/>
      <c r="J27" s="14"/>
      <c r="K27" s="15">
        <v>4</v>
      </c>
      <c r="L27" s="15" t="s">
        <v>152</v>
      </c>
      <c r="M27" s="35" t="s">
        <v>89</v>
      </c>
      <c r="N27" s="90" t="s">
        <v>145</v>
      </c>
    </row>
    <row r="28" spans="1:14" s="3" customFormat="1" ht="12.75" customHeight="1" x14ac:dyDescent="0.25">
      <c r="A28" s="64" t="s">
        <v>107</v>
      </c>
      <c r="B28" s="35" t="s">
        <v>37</v>
      </c>
      <c r="C28" s="12"/>
      <c r="D28" s="7"/>
      <c r="E28" s="7" t="s">
        <v>48</v>
      </c>
      <c r="F28" s="7"/>
      <c r="G28" s="13">
        <v>1</v>
      </c>
      <c r="H28" s="8">
        <v>2</v>
      </c>
      <c r="I28" s="8"/>
      <c r="J28" s="14"/>
      <c r="K28" s="15">
        <v>4</v>
      </c>
      <c r="L28" s="15" t="s">
        <v>152</v>
      </c>
      <c r="M28" s="35" t="s">
        <v>90</v>
      </c>
      <c r="N28" s="104" t="s">
        <v>38</v>
      </c>
    </row>
    <row r="29" spans="1:14" s="3" customFormat="1" ht="12.75" customHeight="1" x14ac:dyDescent="0.25">
      <c r="A29" s="22" t="s">
        <v>199</v>
      </c>
      <c r="B29" s="30" t="s">
        <v>184</v>
      </c>
      <c r="C29" s="55" t="s">
        <v>48</v>
      </c>
      <c r="D29" s="7"/>
      <c r="E29" s="8"/>
      <c r="F29" s="8"/>
      <c r="G29" s="13">
        <v>3</v>
      </c>
      <c r="H29" s="8"/>
      <c r="I29" s="8"/>
      <c r="J29" s="14"/>
      <c r="K29" s="15">
        <v>4</v>
      </c>
      <c r="L29" s="15" t="s">
        <v>151</v>
      </c>
      <c r="M29" s="30" t="s">
        <v>183</v>
      </c>
      <c r="N29" s="90" t="s">
        <v>33</v>
      </c>
    </row>
    <row r="30" spans="1:14" s="3" customFormat="1" ht="12.75" customHeight="1" x14ac:dyDescent="0.25">
      <c r="A30" s="22" t="s">
        <v>174</v>
      </c>
      <c r="B30" s="30" t="s">
        <v>51</v>
      </c>
      <c r="C30" s="13"/>
      <c r="D30" s="54" t="s">
        <v>48</v>
      </c>
      <c r="E30" s="8"/>
      <c r="F30" s="7"/>
      <c r="G30" s="13">
        <v>1</v>
      </c>
      <c r="H30" s="8">
        <v>2</v>
      </c>
      <c r="I30" s="8"/>
      <c r="J30" s="14"/>
      <c r="K30" s="15">
        <v>4</v>
      </c>
      <c r="L30" s="15" t="s">
        <v>152</v>
      </c>
      <c r="M30" s="30" t="s">
        <v>91</v>
      </c>
      <c r="N30" s="90" t="s">
        <v>34</v>
      </c>
    </row>
    <row r="31" spans="1:14" s="3" customFormat="1" ht="12.75" customHeight="1" x14ac:dyDescent="0.25">
      <c r="A31" s="22" t="s">
        <v>175</v>
      </c>
      <c r="B31" s="30" t="s">
        <v>45</v>
      </c>
      <c r="C31" s="55" t="s">
        <v>48</v>
      </c>
      <c r="D31" s="8"/>
      <c r="E31" s="8"/>
      <c r="F31" s="8"/>
      <c r="G31" s="13">
        <v>2</v>
      </c>
      <c r="H31" s="8">
        <v>1</v>
      </c>
      <c r="I31" s="8"/>
      <c r="J31" s="14"/>
      <c r="K31" s="15">
        <v>4</v>
      </c>
      <c r="L31" s="15" t="s">
        <v>151</v>
      </c>
      <c r="M31" s="30" t="s">
        <v>92</v>
      </c>
      <c r="N31" s="90" t="s">
        <v>34</v>
      </c>
    </row>
    <row r="32" spans="1:14" s="3" customFormat="1" ht="12.75" customHeight="1" x14ac:dyDescent="0.25">
      <c r="A32" s="22" t="s">
        <v>176</v>
      </c>
      <c r="B32" s="30" t="s">
        <v>49</v>
      </c>
      <c r="C32" s="13"/>
      <c r="D32" s="54" t="s">
        <v>48</v>
      </c>
      <c r="E32" s="8"/>
      <c r="F32" s="7"/>
      <c r="G32" s="13">
        <v>2</v>
      </c>
      <c r="H32" s="8">
        <v>1</v>
      </c>
      <c r="I32" s="8"/>
      <c r="J32" s="14"/>
      <c r="K32" s="15">
        <v>4</v>
      </c>
      <c r="L32" s="15" t="s">
        <v>151</v>
      </c>
      <c r="M32" s="30" t="s">
        <v>93</v>
      </c>
      <c r="N32" s="90" t="s">
        <v>46</v>
      </c>
    </row>
    <row r="33" spans="1:14" s="3" customFormat="1" ht="12.75" customHeight="1" x14ac:dyDescent="0.25">
      <c r="A33" s="22" t="s">
        <v>177</v>
      </c>
      <c r="B33" s="30" t="s">
        <v>144</v>
      </c>
      <c r="C33" s="13"/>
      <c r="D33" s="54" t="s">
        <v>48</v>
      </c>
      <c r="E33" s="7"/>
      <c r="F33" s="7"/>
      <c r="G33" s="13">
        <v>1</v>
      </c>
      <c r="H33" s="8">
        <v>2</v>
      </c>
      <c r="I33" s="8"/>
      <c r="J33" s="14"/>
      <c r="K33" s="15">
        <v>4</v>
      </c>
      <c r="L33" s="15" t="s">
        <v>152</v>
      </c>
      <c r="M33" s="30" t="s">
        <v>149</v>
      </c>
      <c r="N33" s="90" t="s">
        <v>47</v>
      </c>
    </row>
    <row r="34" spans="1:14" s="3" customFormat="1" x14ac:dyDescent="0.25">
      <c r="A34" s="200"/>
      <c r="B34" s="175" t="s">
        <v>66</v>
      </c>
      <c r="C34" s="31"/>
      <c r="D34" s="91"/>
      <c r="E34" s="91"/>
      <c r="F34" s="91">
        <f>SUMIF(F38:F50,"=x",$G38:$G50)+SUMIF(F38:F50,"=x",$H38:$H50)+SUMIF(F38:F50,"=x",$I38:$I50)</f>
        <v>0</v>
      </c>
      <c r="G34" s="240">
        <v>21</v>
      </c>
      <c r="H34" s="241"/>
      <c r="I34" s="241"/>
      <c r="J34" s="241"/>
      <c r="K34" s="241"/>
      <c r="L34" s="242"/>
      <c r="M34" s="34"/>
      <c r="N34" s="213"/>
    </row>
    <row r="35" spans="1:14" s="3" customFormat="1" x14ac:dyDescent="0.25">
      <c r="A35" s="201"/>
      <c r="B35" s="174" t="s">
        <v>67</v>
      </c>
      <c r="C35" s="20"/>
      <c r="D35" s="21"/>
      <c r="E35" s="21"/>
      <c r="F35" s="21">
        <f>SUMIF(F38:F50,"=x",$K38:$K50)</f>
        <v>0</v>
      </c>
      <c r="G35" s="225">
        <v>28</v>
      </c>
      <c r="H35" s="226"/>
      <c r="I35" s="226"/>
      <c r="J35" s="226"/>
      <c r="K35" s="226"/>
      <c r="L35" s="227"/>
      <c r="M35" s="26"/>
      <c r="N35" s="214"/>
    </row>
    <row r="36" spans="1:14" s="3" customFormat="1" x14ac:dyDescent="0.25">
      <c r="A36" s="202"/>
      <c r="B36" s="180" t="s">
        <v>68</v>
      </c>
      <c r="C36" s="24">
        <f>SUMPRODUCT(--(C38:C50="x"),--($L38:$L50="K"))</f>
        <v>0</v>
      </c>
      <c r="D36" s="17"/>
      <c r="E36" s="17"/>
      <c r="F36" s="25">
        <f>SUMPRODUCT(--(F38:F50="x"),--($L38:$L50="K"))</f>
        <v>0</v>
      </c>
      <c r="G36" s="230"/>
      <c r="H36" s="235"/>
      <c r="I36" s="235"/>
      <c r="J36" s="235"/>
      <c r="K36" s="235"/>
      <c r="L36" s="236"/>
      <c r="M36" s="26"/>
      <c r="N36" s="214"/>
    </row>
    <row r="37" spans="1:14" s="3" customFormat="1" ht="15" customHeight="1" x14ac:dyDescent="0.25">
      <c r="A37" s="84" t="s">
        <v>212</v>
      </c>
      <c r="B37" s="85"/>
      <c r="C37" s="85"/>
      <c r="D37" s="85"/>
      <c r="E37" s="85"/>
      <c r="F37" s="85"/>
      <c r="G37" s="85"/>
      <c r="H37" s="85"/>
      <c r="I37" s="85"/>
      <c r="J37" s="85"/>
      <c r="K37" s="85"/>
      <c r="L37" s="86"/>
      <c r="M37" s="56"/>
      <c r="N37" s="217"/>
    </row>
    <row r="38" spans="1:14" s="3" customFormat="1" ht="12.75" customHeight="1" x14ac:dyDescent="0.25">
      <c r="A38" s="64" t="s">
        <v>98</v>
      </c>
      <c r="B38" s="185" t="s">
        <v>200</v>
      </c>
      <c r="C38" s="12"/>
      <c r="D38" s="7"/>
      <c r="E38" s="7" t="s">
        <v>48</v>
      </c>
      <c r="F38" s="7"/>
      <c r="G38" s="13"/>
      <c r="H38" s="8"/>
      <c r="I38" s="8"/>
      <c r="J38" s="14"/>
      <c r="K38" s="15">
        <v>2</v>
      </c>
      <c r="L38" s="15" t="s">
        <v>152</v>
      </c>
      <c r="M38" s="184" t="s">
        <v>201</v>
      </c>
      <c r="N38" s="104" t="s">
        <v>79</v>
      </c>
    </row>
    <row r="39" spans="1:14" s="3" customFormat="1" ht="12.75" customHeight="1" x14ac:dyDescent="0.25">
      <c r="A39" s="22" t="s">
        <v>192</v>
      </c>
      <c r="B39" s="187" t="s">
        <v>127</v>
      </c>
      <c r="C39" s="12" t="s">
        <v>48</v>
      </c>
      <c r="D39" s="7"/>
      <c r="E39" s="7"/>
      <c r="F39" s="7"/>
      <c r="G39" s="13"/>
      <c r="H39" s="8"/>
      <c r="I39" s="8"/>
      <c r="J39" s="14"/>
      <c r="K39" s="15">
        <v>2</v>
      </c>
      <c r="L39" s="15" t="s">
        <v>152</v>
      </c>
      <c r="M39" s="186" t="s">
        <v>202</v>
      </c>
      <c r="N39" s="90" t="s">
        <v>43</v>
      </c>
    </row>
    <row r="40" spans="1:14" s="3" customFormat="1" ht="12.75" customHeight="1" x14ac:dyDescent="0.25">
      <c r="A40" s="22" t="s">
        <v>100</v>
      </c>
      <c r="B40" s="187" t="s">
        <v>41</v>
      </c>
      <c r="C40" s="12"/>
      <c r="D40" s="7" t="s">
        <v>48</v>
      </c>
      <c r="F40" s="7"/>
      <c r="G40" s="13"/>
      <c r="H40" s="8"/>
      <c r="I40" s="8"/>
      <c r="J40" s="14"/>
      <c r="K40" s="15">
        <v>2</v>
      </c>
      <c r="L40" s="15" t="s">
        <v>152</v>
      </c>
      <c r="M40" s="35" t="s">
        <v>101</v>
      </c>
      <c r="N40" s="90" t="s">
        <v>145</v>
      </c>
    </row>
    <row r="41" spans="1:14" s="3" customFormat="1" ht="12.75" customHeight="1" x14ac:dyDescent="0.25">
      <c r="A41" s="64" t="s">
        <v>99</v>
      </c>
      <c r="B41" s="188" t="s">
        <v>203</v>
      </c>
      <c r="C41" s="12"/>
      <c r="D41" s="7" t="s">
        <v>48</v>
      </c>
      <c r="E41" s="7"/>
      <c r="F41" s="7"/>
      <c r="G41" s="13"/>
      <c r="H41" s="8"/>
      <c r="I41" s="8"/>
      <c r="J41" s="14"/>
      <c r="K41" s="15">
        <v>2</v>
      </c>
      <c r="L41" s="15" t="s">
        <v>152</v>
      </c>
      <c r="M41" s="209" t="s">
        <v>204</v>
      </c>
      <c r="N41" s="90" t="s">
        <v>47</v>
      </c>
    </row>
    <row r="42" spans="1:14" s="3" customFormat="1" x14ac:dyDescent="0.25">
      <c r="A42" s="200"/>
      <c r="B42" s="175" t="s">
        <v>66</v>
      </c>
      <c r="C42" s="31"/>
      <c r="D42" s="91"/>
      <c r="E42" s="91"/>
      <c r="F42" s="91">
        <f>SUMIF(F47:F58,"=x",$G47:$G58)+SUMIF(F47:F58,"=x",$H47:$H58)+SUMIF(F47:F58,"=x",$I47:$I58)</f>
        <v>0</v>
      </c>
      <c r="G42" s="240"/>
      <c r="H42" s="241"/>
      <c r="I42" s="241"/>
      <c r="J42" s="241"/>
      <c r="K42" s="241"/>
      <c r="L42" s="242"/>
      <c r="M42" s="34"/>
      <c r="N42" s="218"/>
    </row>
    <row r="43" spans="1:14" s="3" customFormat="1" x14ac:dyDescent="0.25">
      <c r="A43" s="201"/>
      <c r="B43" s="174" t="s">
        <v>67</v>
      </c>
      <c r="C43" s="20"/>
      <c r="D43" s="21"/>
      <c r="E43" s="21"/>
      <c r="F43" s="21">
        <f>SUMIF(F47:F58,"=x",$K47:$K58)</f>
        <v>0</v>
      </c>
      <c r="G43" s="225">
        <v>4</v>
      </c>
      <c r="H43" s="226"/>
      <c r="I43" s="226"/>
      <c r="J43" s="226"/>
      <c r="K43" s="226"/>
      <c r="L43" s="227"/>
      <c r="M43" s="26"/>
      <c r="N43" s="121"/>
    </row>
    <row r="44" spans="1:14" s="3" customFormat="1" x14ac:dyDescent="0.25">
      <c r="A44" s="202"/>
      <c r="B44" s="180" t="s">
        <v>68</v>
      </c>
      <c r="C44" s="68">
        <f>SUMPRODUCT(--(C47:C58="x"),--($L47:$L58="K"))</f>
        <v>0</v>
      </c>
      <c r="D44" s="17"/>
      <c r="E44" s="17"/>
      <c r="F44" s="25">
        <f>SUMPRODUCT(--(F47:F58="x"),--($L47:$L58="K"))</f>
        <v>0</v>
      </c>
      <c r="G44" s="230"/>
      <c r="H44" s="235"/>
      <c r="I44" s="235"/>
      <c r="J44" s="235"/>
      <c r="K44" s="235"/>
      <c r="L44" s="236"/>
      <c r="M44" s="26"/>
      <c r="N44" s="121"/>
    </row>
    <row r="45" spans="1:14" s="67" customFormat="1" ht="19.5" customHeight="1" x14ac:dyDescent="0.25">
      <c r="A45" s="79" t="s">
        <v>213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1"/>
      <c r="M45" s="77"/>
      <c r="N45" s="219"/>
    </row>
    <row r="46" spans="1:14" s="67" customFormat="1" ht="19.5" customHeight="1" x14ac:dyDescent="0.25">
      <c r="A46" s="176" t="s">
        <v>219</v>
      </c>
      <c r="B46" s="177"/>
      <c r="C46" s="177"/>
      <c r="D46" s="177"/>
      <c r="E46" s="177"/>
      <c r="F46" s="177"/>
      <c r="G46" s="177"/>
      <c r="H46" s="177"/>
      <c r="I46" s="177"/>
      <c r="J46" s="177"/>
      <c r="K46" s="177"/>
      <c r="L46" s="178"/>
      <c r="M46" s="77"/>
      <c r="N46" s="220"/>
    </row>
    <row r="47" spans="1:14" s="3" customFormat="1" x14ac:dyDescent="0.25">
      <c r="A47" s="22" t="s">
        <v>116</v>
      </c>
      <c r="B47" s="39" t="s">
        <v>80</v>
      </c>
      <c r="C47" s="12"/>
      <c r="D47" s="7"/>
      <c r="E47" s="7" t="s">
        <v>48</v>
      </c>
      <c r="F47" s="7"/>
      <c r="G47" s="13"/>
      <c r="H47" s="8">
        <v>2</v>
      </c>
      <c r="I47" s="8"/>
      <c r="J47" s="8"/>
      <c r="K47" s="15">
        <v>4</v>
      </c>
      <c r="L47" s="15" t="s">
        <v>152</v>
      </c>
      <c r="M47" s="39" t="s">
        <v>95</v>
      </c>
      <c r="N47" s="90" t="s">
        <v>79</v>
      </c>
    </row>
    <row r="48" spans="1:14" s="3" customFormat="1" x14ac:dyDescent="0.25">
      <c r="A48" s="64" t="s">
        <v>119</v>
      </c>
      <c r="B48" s="39" t="s">
        <v>82</v>
      </c>
      <c r="C48" s="12"/>
      <c r="D48" s="7"/>
      <c r="E48" s="7" t="s">
        <v>48</v>
      </c>
      <c r="F48" s="7"/>
      <c r="G48" s="13"/>
      <c r="I48" s="8">
        <v>2</v>
      </c>
      <c r="J48" s="8"/>
      <c r="K48" s="15">
        <v>4</v>
      </c>
      <c r="L48" s="15" t="s">
        <v>152</v>
      </c>
      <c r="M48" s="39" t="s">
        <v>205</v>
      </c>
      <c r="N48" s="90" t="s">
        <v>211</v>
      </c>
    </row>
    <row r="49" spans="1:14" s="3" customFormat="1" x14ac:dyDescent="0.25">
      <c r="A49" s="22" t="s">
        <v>117</v>
      </c>
      <c r="B49" s="39" t="s">
        <v>81</v>
      </c>
      <c r="C49" s="13"/>
      <c r="D49" s="8" t="s">
        <v>48</v>
      </c>
      <c r="E49" s="8"/>
      <c r="F49" s="8"/>
      <c r="G49" s="13"/>
      <c r="H49" s="8">
        <v>2</v>
      </c>
      <c r="I49" s="8"/>
      <c r="J49" s="8"/>
      <c r="K49" s="15">
        <v>4</v>
      </c>
      <c r="L49" s="15" t="s">
        <v>152</v>
      </c>
      <c r="M49" s="39" t="s">
        <v>120</v>
      </c>
      <c r="N49" s="90" t="s">
        <v>29</v>
      </c>
    </row>
    <row r="50" spans="1:14" s="3" customFormat="1" x14ac:dyDescent="0.25">
      <c r="A50" s="22" t="s">
        <v>118</v>
      </c>
      <c r="B50" s="39" t="s">
        <v>206</v>
      </c>
      <c r="C50" s="13"/>
      <c r="D50" s="8"/>
      <c r="E50" s="8" t="s">
        <v>48</v>
      </c>
      <c r="F50" s="8"/>
      <c r="G50" s="13"/>
      <c r="H50" s="8">
        <v>2</v>
      </c>
      <c r="I50" s="8"/>
      <c r="J50" s="8"/>
      <c r="K50" s="15">
        <v>4</v>
      </c>
      <c r="L50" s="15" t="s">
        <v>152</v>
      </c>
      <c r="M50" s="39" t="s">
        <v>185</v>
      </c>
      <c r="N50" s="90" t="s">
        <v>28</v>
      </c>
    </row>
    <row r="51" spans="1:14" s="3" customFormat="1" x14ac:dyDescent="0.25">
      <c r="A51" s="64" t="s">
        <v>108</v>
      </c>
      <c r="B51" s="28" t="s">
        <v>39</v>
      </c>
      <c r="C51" s="13" t="s">
        <v>48</v>
      </c>
      <c r="D51" s="7"/>
      <c r="E51" s="7"/>
      <c r="F51" s="7"/>
      <c r="G51" s="13"/>
      <c r="H51" s="8">
        <v>2</v>
      </c>
      <c r="I51" s="8"/>
      <c r="J51" s="14"/>
      <c r="K51" s="15">
        <v>4</v>
      </c>
      <c r="L51" s="15" t="s">
        <v>152</v>
      </c>
      <c r="M51" s="35" t="s">
        <v>102</v>
      </c>
      <c r="N51" s="104" t="s">
        <v>31</v>
      </c>
    </row>
    <row r="52" spans="1:14" s="3" customFormat="1" x14ac:dyDescent="0.25">
      <c r="A52" s="64" t="s">
        <v>109</v>
      </c>
      <c r="B52" s="28" t="s">
        <v>42</v>
      </c>
      <c r="C52" s="12"/>
      <c r="D52" s="7" t="s">
        <v>48</v>
      </c>
      <c r="E52" s="8"/>
      <c r="G52" s="13"/>
      <c r="H52" s="8">
        <v>2</v>
      </c>
      <c r="I52" s="8"/>
      <c r="J52" s="14"/>
      <c r="K52" s="15">
        <v>4</v>
      </c>
      <c r="L52" s="15" t="s">
        <v>152</v>
      </c>
      <c r="M52" s="35" t="s">
        <v>103</v>
      </c>
      <c r="N52" s="90" t="s">
        <v>40</v>
      </c>
    </row>
    <row r="53" spans="1:14" s="3" customFormat="1" x14ac:dyDescent="0.25">
      <c r="A53" s="64" t="s">
        <v>150</v>
      </c>
      <c r="B53" s="28" t="s">
        <v>129</v>
      </c>
      <c r="C53" s="13"/>
      <c r="D53" s="62" t="s">
        <v>48</v>
      </c>
      <c r="E53" s="8"/>
      <c r="F53" s="7"/>
      <c r="G53" s="13"/>
      <c r="H53" s="8">
        <v>2</v>
      </c>
      <c r="I53" s="8"/>
      <c r="J53" s="14"/>
      <c r="K53" s="15">
        <v>4</v>
      </c>
      <c r="L53" s="15" t="s">
        <v>152</v>
      </c>
      <c r="M53" s="35" t="s">
        <v>130</v>
      </c>
      <c r="N53" s="104" t="s">
        <v>30</v>
      </c>
    </row>
    <row r="54" spans="1:14" s="3" customFormat="1" x14ac:dyDescent="0.25">
      <c r="A54" s="22" t="s">
        <v>115</v>
      </c>
      <c r="B54" s="28" t="s">
        <v>125</v>
      </c>
      <c r="C54" s="13"/>
      <c r="D54" s="8" t="s">
        <v>48</v>
      </c>
      <c r="E54" s="8"/>
      <c r="F54" s="61"/>
      <c r="G54" s="13"/>
      <c r="H54" s="8">
        <v>2</v>
      </c>
      <c r="I54" s="8"/>
      <c r="J54" s="14"/>
      <c r="K54" s="15">
        <v>4</v>
      </c>
      <c r="L54" s="15" t="s">
        <v>152</v>
      </c>
      <c r="M54" s="35" t="s">
        <v>87</v>
      </c>
      <c r="N54" s="104" t="s">
        <v>76</v>
      </c>
    </row>
    <row r="55" spans="1:14" s="3" customFormat="1" x14ac:dyDescent="0.25">
      <c r="A55" s="22" t="s">
        <v>178</v>
      </c>
      <c r="B55" s="30" t="s">
        <v>44</v>
      </c>
      <c r="C55" s="13"/>
      <c r="D55" s="54" t="s">
        <v>48</v>
      </c>
      <c r="E55" s="7"/>
      <c r="F55" s="8"/>
      <c r="G55" s="13"/>
      <c r="H55" s="8">
        <v>2</v>
      </c>
      <c r="I55" s="8"/>
      <c r="J55" s="14"/>
      <c r="K55" s="15">
        <v>4</v>
      </c>
      <c r="L55" s="15" t="s">
        <v>152</v>
      </c>
      <c r="M55" s="30" t="s">
        <v>104</v>
      </c>
      <c r="N55" s="90" t="s">
        <v>33</v>
      </c>
    </row>
    <row r="56" spans="1:14" s="3" customFormat="1" x14ac:dyDescent="0.25">
      <c r="A56" s="22" t="s">
        <v>110</v>
      </c>
      <c r="B56" s="30" t="s">
        <v>207</v>
      </c>
      <c r="C56" s="13"/>
      <c r="D56" s="8"/>
      <c r="E56" s="8" t="s">
        <v>48</v>
      </c>
      <c r="F56" s="8"/>
      <c r="G56" s="13"/>
      <c r="H56" s="8">
        <v>2</v>
      </c>
      <c r="I56" s="8"/>
      <c r="J56" s="14"/>
      <c r="K56" s="15">
        <v>4</v>
      </c>
      <c r="L56" s="15" t="s">
        <v>152</v>
      </c>
      <c r="M56" s="30" t="s">
        <v>208</v>
      </c>
      <c r="N56" s="90" t="s">
        <v>47</v>
      </c>
    </row>
    <row r="57" spans="1:14" s="3" customFormat="1" x14ac:dyDescent="0.25">
      <c r="A57" s="22" t="s">
        <v>188</v>
      </c>
      <c r="B57" s="169" t="s">
        <v>186</v>
      </c>
      <c r="C57" s="13"/>
      <c r="D57" s="8"/>
      <c r="E57" s="8" t="s">
        <v>48</v>
      </c>
      <c r="F57" s="54"/>
      <c r="G57" s="13"/>
      <c r="H57" s="8">
        <v>2</v>
      </c>
      <c r="I57" s="8"/>
      <c r="J57" s="14"/>
      <c r="K57" s="15">
        <v>4</v>
      </c>
      <c r="L57" s="15" t="s">
        <v>152</v>
      </c>
      <c r="M57" s="30" t="s">
        <v>187</v>
      </c>
      <c r="N57" s="90" t="s">
        <v>33</v>
      </c>
    </row>
    <row r="58" spans="1:14" s="3" customFormat="1" x14ac:dyDescent="0.25">
      <c r="A58" s="22" t="s">
        <v>179</v>
      </c>
      <c r="B58" s="170" t="s">
        <v>190</v>
      </c>
      <c r="C58" s="13"/>
      <c r="D58" s="8"/>
      <c r="E58" s="7" t="s">
        <v>48</v>
      </c>
      <c r="F58" s="54"/>
      <c r="G58" s="13"/>
      <c r="H58" s="8">
        <v>2</v>
      </c>
      <c r="I58" s="8"/>
      <c r="J58" s="14"/>
      <c r="K58" s="15">
        <v>4</v>
      </c>
      <c r="L58" s="15" t="s">
        <v>152</v>
      </c>
      <c r="M58" s="210" t="s">
        <v>189</v>
      </c>
      <c r="N58" s="90" t="s">
        <v>47</v>
      </c>
    </row>
    <row r="59" spans="1:14" s="3" customFormat="1" x14ac:dyDescent="0.25">
      <c r="A59" s="200"/>
      <c r="B59" s="175" t="s">
        <v>66</v>
      </c>
      <c r="C59" s="18"/>
      <c r="D59" s="19"/>
      <c r="E59" s="19"/>
      <c r="F59" s="19"/>
      <c r="G59" s="222">
        <v>8</v>
      </c>
      <c r="H59" s="245"/>
      <c r="I59" s="245"/>
      <c r="J59" s="245"/>
      <c r="K59" s="245"/>
      <c r="L59" s="246"/>
      <c r="M59" s="34"/>
      <c r="N59" s="121"/>
    </row>
    <row r="60" spans="1:14" s="3" customFormat="1" x14ac:dyDescent="0.25">
      <c r="A60" s="201"/>
      <c r="B60" s="174" t="s">
        <v>67</v>
      </c>
      <c r="C60" s="20"/>
      <c r="D60" s="21"/>
      <c r="E60" s="21"/>
      <c r="F60" s="21"/>
      <c r="G60" s="225">
        <v>16</v>
      </c>
      <c r="H60" s="228"/>
      <c r="I60" s="228"/>
      <c r="J60" s="228"/>
      <c r="K60" s="228"/>
      <c r="L60" s="229"/>
      <c r="M60" s="26"/>
      <c r="N60" s="121"/>
    </row>
    <row r="61" spans="1:14" s="3" customFormat="1" x14ac:dyDescent="0.25">
      <c r="A61" s="202"/>
      <c r="B61" s="180" t="s">
        <v>68</v>
      </c>
      <c r="C61" s="24"/>
      <c r="D61" s="17"/>
      <c r="E61" s="17"/>
      <c r="F61" s="25"/>
      <c r="G61" s="230">
        <v>0</v>
      </c>
      <c r="H61" s="231"/>
      <c r="I61" s="231"/>
      <c r="J61" s="231"/>
      <c r="K61" s="231"/>
      <c r="L61" s="232"/>
      <c r="M61" s="26"/>
      <c r="N61" s="121"/>
    </row>
    <row r="62" spans="1:14" s="3" customFormat="1" x14ac:dyDescent="0.25">
      <c r="A62" s="183" t="s">
        <v>221</v>
      </c>
      <c r="B62" s="181"/>
      <c r="C62" s="179"/>
      <c r="D62" s="179"/>
      <c r="E62" s="179"/>
      <c r="F62" s="179"/>
      <c r="G62" s="179"/>
      <c r="H62" s="172"/>
      <c r="I62" s="172"/>
      <c r="J62" s="172"/>
      <c r="K62" s="172"/>
      <c r="L62" s="173"/>
      <c r="M62" s="98"/>
      <c r="N62" s="182"/>
    </row>
    <row r="63" spans="1:14" s="3" customFormat="1" ht="14.4" x14ac:dyDescent="0.25">
      <c r="A63" s="189" t="s">
        <v>222</v>
      </c>
      <c r="B63" s="181"/>
      <c r="C63" s="179"/>
      <c r="D63" s="179"/>
      <c r="E63" s="179"/>
      <c r="F63" s="179"/>
      <c r="G63" s="179"/>
      <c r="H63" s="172"/>
      <c r="I63" s="172"/>
      <c r="J63" s="172"/>
      <c r="K63" s="172"/>
      <c r="L63" s="173"/>
      <c r="M63" s="98"/>
      <c r="N63" s="182"/>
    </row>
    <row r="64" spans="1:14" s="3" customFormat="1" x14ac:dyDescent="0.25">
      <c r="A64" s="165"/>
      <c r="B64" s="167" t="s">
        <v>50</v>
      </c>
      <c r="C64" s="129"/>
      <c r="D64" s="128"/>
      <c r="E64" s="128"/>
      <c r="F64" s="128"/>
      <c r="G64" s="13"/>
      <c r="H64" s="8"/>
      <c r="I64" s="8"/>
      <c r="J64" s="14"/>
      <c r="K64" s="15">
        <v>24</v>
      </c>
      <c r="L64" s="15"/>
      <c r="M64" s="211" t="s">
        <v>94</v>
      </c>
      <c r="N64" s="104" t="s">
        <v>38</v>
      </c>
    </row>
    <row r="65" spans="1:14" s="3" customFormat="1" ht="19.5" customHeight="1" x14ac:dyDescent="0.25">
      <c r="A65" s="79" t="s">
        <v>163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1"/>
      <c r="M65" s="77"/>
      <c r="N65" s="122"/>
    </row>
    <row r="66" spans="1:14" s="3" customFormat="1" ht="12.75" customHeight="1" x14ac:dyDescent="0.25">
      <c r="A66" s="130"/>
      <c r="B66" s="126" t="s">
        <v>158</v>
      </c>
      <c r="C66" s="129"/>
      <c r="D66" s="128"/>
      <c r="E66" s="128"/>
      <c r="F66" s="127"/>
      <c r="G66" s="129"/>
      <c r="H66" s="128"/>
      <c r="I66" s="128"/>
      <c r="J66" s="137"/>
      <c r="K66" s="125"/>
      <c r="L66" s="124"/>
      <c r="M66" s="212" t="s">
        <v>159</v>
      </c>
      <c r="N66" s="125"/>
    </row>
    <row r="67" spans="1:14" s="3" customFormat="1" x14ac:dyDescent="0.25">
      <c r="A67" s="200"/>
      <c r="B67" s="175" t="s">
        <v>66</v>
      </c>
      <c r="C67" s="18"/>
      <c r="D67" s="19"/>
      <c r="E67" s="19"/>
      <c r="F67" s="19"/>
      <c r="G67" s="222"/>
      <c r="H67" s="223"/>
      <c r="I67" s="223"/>
      <c r="J67" s="223"/>
      <c r="K67" s="223"/>
      <c r="L67" s="224"/>
      <c r="M67" s="205"/>
      <c r="N67" s="121"/>
    </row>
    <row r="68" spans="1:14" s="3" customFormat="1" x14ac:dyDescent="0.25">
      <c r="A68" s="201"/>
      <c r="B68" s="174" t="s">
        <v>67</v>
      </c>
      <c r="C68" s="20"/>
      <c r="D68" s="21"/>
      <c r="E68" s="21"/>
      <c r="F68" s="21"/>
      <c r="G68" s="225">
        <v>10</v>
      </c>
      <c r="H68" s="228"/>
      <c r="I68" s="228"/>
      <c r="J68" s="228"/>
      <c r="K68" s="228"/>
      <c r="L68" s="229"/>
      <c r="M68" s="206"/>
      <c r="N68" s="121"/>
    </row>
    <row r="69" spans="1:14" s="3" customFormat="1" x14ac:dyDescent="0.25">
      <c r="A69" s="202"/>
      <c r="B69" s="180" t="s">
        <v>68</v>
      </c>
      <c r="C69" s="16"/>
      <c r="D69" s="17"/>
      <c r="E69" s="17"/>
      <c r="F69" s="17"/>
      <c r="G69" s="230">
        <f>SUM(C69:F69)</f>
        <v>0</v>
      </c>
      <c r="H69" s="231"/>
      <c r="I69" s="231"/>
      <c r="J69" s="231"/>
      <c r="K69" s="231"/>
      <c r="L69" s="232"/>
      <c r="M69" s="207"/>
      <c r="N69" s="121"/>
    </row>
    <row r="70" spans="1:14" s="3" customFormat="1" ht="19.5" customHeight="1" x14ac:dyDescent="0.25">
      <c r="A70" s="253" t="s">
        <v>157</v>
      </c>
      <c r="B70" s="254"/>
      <c r="C70" s="254"/>
      <c r="D70" s="254"/>
      <c r="E70" s="254"/>
      <c r="F70" s="254"/>
      <c r="G70" s="254"/>
      <c r="H70" s="254"/>
      <c r="I70" s="254"/>
      <c r="J70" s="254"/>
      <c r="K70" s="254"/>
      <c r="L70" s="255"/>
      <c r="M70" s="77"/>
      <c r="N70" s="122"/>
    </row>
    <row r="71" spans="1:14" s="3" customFormat="1" ht="12.75" customHeight="1" x14ac:dyDescent="0.25">
      <c r="A71" s="64" t="s">
        <v>24</v>
      </c>
      <c r="B71" s="10" t="s">
        <v>25</v>
      </c>
      <c r="C71" s="12"/>
      <c r="D71" s="7"/>
      <c r="E71" s="7" t="s">
        <v>23</v>
      </c>
      <c r="F71" s="7"/>
      <c r="G71" s="13"/>
      <c r="H71" s="8"/>
      <c r="I71" s="8"/>
      <c r="J71" s="14">
        <v>1</v>
      </c>
      <c r="K71" s="15">
        <v>10</v>
      </c>
      <c r="L71" s="15" t="s">
        <v>153</v>
      </c>
      <c r="M71" s="120" t="s">
        <v>105</v>
      </c>
      <c r="N71" s="104" t="s">
        <v>38</v>
      </c>
    </row>
    <row r="72" spans="1:14" s="3" customFormat="1" ht="12.75" customHeight="1" x14ac:dyDescent="0.25">
      <c r="A72" s="64" t="s">
        <v>26</v>
      </c>
      <c r="B72" s="10" t="s">
        <v>27</v>
      </c>
      <c r="C72" s="12"/>
      <c r="D72" s="7"/>
      <c r="E72" s="7"/>
      <c r="F72" s="7" t="s">
        <v>23</v>
      </c>
      <c r="G72" s="13"/>
      <c r="H72" s="8"/>
      <c r="I72" s="8"/>
      <c r="J72" s="137">
        <v>1</v>
      </c>
      <c r="K72" s="15">
        <v>20</v>
      </c>
      <c r="L72" s="15" t="s">
        <v>153</v>
      </c>
      <c r="M72" s="120" t="s">
        <v>106</v>
      </c>
      <c r="N72" s="104" t="s">
        <v>38</v>
      </c>
    </row>
    <row r="73" spans="1:14" s="3" customFormat="1" x14ac:dyDescent="0.25">
      <c r="A73" s="200"/>
      <c r="B73" s="175" t="s">
        <v>66</v>
      </c>
      <c r="C73" s="18">
        <f>SUMIF(C71:C72,"=x",$H71:$H72)+SUMIF(C71:C72,"=x",$I71:$I72)+SUMIF(C71:C72,"=x",$J71:$J72)</f>
        <v>0</v>
      </c>
      <c r="D73" s="19">
        <f>SUMIF(D71:D72,"=x",$H71:$H72)+SUMIF(D71:D72,"=x",$I71:$I72)+SUMIF(D71:D72,"=x",$J71:$J72)</f>
        <v>0</v>
      </c>
      <c r="E73" s="19">
        <f>SUMIF(E71:E72,"=x",$H71:$H72)+SUMIF(E71:E72,"=x",$I71:$I72)+SUMIF(E71:E72,"=x",$J71:$J72)</f>
        <v>1</v>
      </c>
      <c r="F73" s="19">
        <f>SUMIF(F71:F72,"=x",$H71:$H72)+SUMIF(F71:F72,"=x",$I71:$I72)+SUMIF(F71:F72,"=x",$J71:$J72)</f>
        <v>1</v>
      </c>
      <c r="G73" s="222">
        <v>2</v>
      </c>
      <c r="H73" s="223"/>
      <c r="I73" s="223"/>
      <c r="J73" s="223"/>
      <c r="K73" s="223"/>
      <c r="L73" s="224"/>
      <c r="M73" s="58"/>
      <c r="N73" s="121"/>
    </row>
    <row r="74" spans="1:14" s="3" customFormat="1" x14ac:dyDescent="0.25">
      <c r="A74" s="201"/>
      <c r="B74" s="174" t="s">
        <v>67</v>
      </c>
      <c r="C74" s="20">
        <f>SUMIF(C71:C72,"=x",$L71:$L72)</f>
        <v>0</v>
      </c>
      <c r="D74" s="21">
        <f>SUMIF(D71:D72,"=x",$L71:$L72)</f>
        <v>0</v>
      </c>
      <c r="E74" s="21">
        <f>K71</f>
        <v>10</v>
      </c>
      <c r="F74" s="21">
        <f>K72</f>
        <v>20</v>
      </c>
      <c r="G74" s="225">
        <f>SUM(C74:F74)</f>
        <v>30</v>
      </c>
      <c r="H74" s="226"/>
      <c r="I74" s="226"/>
      <c r="J74" s="226"/>
      <c r="K74" s="226"/>
      <c r="L74" s="227"/>
      <c r="M74" s="47"/>
      <c r="N74" s="121"/>
    </row>
    <row r="75" spans="1:14" s="3" customFormat="1" x14ac:dyDescent="0.25">
      <c r="A75" s="202"/>
      <c r="B75" s="180" t="s">
        <v>68</v>
      </c>
      <c r="C75" s="24"/>
      <c r="D75" s="17"/>
      <c r="E75" s="17"/>
      <c r="F75" s="25"/>
      <c r="G75" s="230">
        <f>SUM(C75:F75)</f>
        <v>0</v>
      </c>
      <c r="H75" s="231"/>
      <c r="I75" s="231"/>
      <c r="J75" s="231"/>
      <c r="K75" s="231"/>
      <c r="L75" s="232"/>
      <c r="M75" s="46"/>
      <c r="N75" s="121"/>
    </row>
    <row r="76" spans="1:14" s="3" customFormat="1" x14ac:dyDescent="0.25">
      <c r="A76" s="75" t="s">
        <v>3</v>
      </c>
      <c r="B76" s="76"/>
      <c r="C76" s="72"/>
      <c r="D76" s="73"/>
      <c r="E76" s="73"/>
      <c r="F76" s="73"/>
      <c r="G76" s="72"/>
      <c r="H76" s="73"/>
      <c r="I76" s="73"/>
      <c r="J76" s="73"/>
      <c r="K76" s="73"/>
      <c r="L76" s="74"/>
      <c r="M76" s="73"/>
      <c r="N76" s="123"/>
    </row>
    <row r="77" spans="1:14" s="3" customFormat="1" x14ac:dyDescent="0.25">
      <c r="A77" s="200"/>
      <c r="B77" s="175" t="s">
        <v>66</v>
      </c>
      <c r="C77" s="18"/>
      <c r="D77" s="19"/>
      <c r="E77" s="19"/>
      <c r="F77" s="19"/>
      <c r="G77" s="222">
        <f>G15+G34+G59+G67+G73</f>
        <v>52</v>
      </c>
      <c r="H77" s="223"/>
      <c r="I77" s="223"/>
      <c r="J77" s="223"/>
      <c r="K77" s="223"/>
      <c r="L77" s="224"/>
      <c r="M77" s="205"/>
      <c r="N77" s="121"/>
    </row>
    <row r="78" spans="1:14" s="3" customFormat="1" x14ac:dyDescent="0.25">
      <c r="A78" s="201"/>
      <c r="B78" s="174" t="s">
        <v>67</v>
      </c>
      <c r="C78" s="20"/>
      <c r="D78" s="21"/>
      <c r="E78" s="21"/>
      <c r="F78" s="21"/>
      <c r="G78" s="225">
        <f>G16+G35+G43+G60+G68+G74</f>
        <v>120</v>
      </c>
      <c r="H78" s="228"/>
      <c r="I78" s="228"/>
      <c r="J78" s="228"/>
      <c r="K78" s="228"/>
      <c r="L78" s="229"/>
      <c r="M78" s="71"/>
      <c r="N78" s="121"/>
    </row>
    <row r="79" spans="1:14" s="3" customFormat="1" x14ac:dyDescent="0.25">
      <c r="A79" s="203"/>
      <c r="B79" s="204" t="s">
        <v>68</v>
      </c>
      <c r="C79" s="16"/>
      <c r="D79" s="17"/>
      <c r="E79" s="17"/>
      <c r="F79" s="17"/>
      <c r="G79" s="230"/>
      <c r="H79" s="231"/>
      <c r="I79" s="231"/>
      <c r="J79" s="231"/>
      <c r="K79" s="231"/>
      <c r="L79" s="232"/>
      <c r="M79" s="69"/>
      <c r="N79" s="121"/>
    </row>
    <row r="80" spans="1:14" s="3" customFormat="1" x14ac:dyDescent="0.25">
      <c r="A80" s="2"/>
      <c r="B80" s="1"/>
      <c r="C80" s="2"/>
      <c r="D80" s="2"/>
      <c r="E80" s="2"/>
      <c r="F80" s="2"/>
      <c r="G80" s="2"/>
      <c r="H80" s="2"/>
      <c r="I80" s="38"/>
      <c r="J80" s="2"/>
      <c r="K80" s="2"/>
      <c r="L80" s="1"/>
      <c r="M80" s="1"/>
      <c r="N80" s="2"/>
    </row>
    <row r="81" spans="1:14" s="3" customFormat="1" ht="12.75" customHeight="1" x14ac:dyDescent="0.25">
      <c r="A81" s="49" t="s">
        <v>121</v>
      </c>
      <c r="B81" s="36"/>
      <c r="C81" s="2"/>
      <c r="D81" s="2"/>
      <c r="E81" s="2"/>
      <c r="F81" s="2"/>
      <c r="G81" s="2"/>
      <c r="H81" s="2"/>
      <c r="I81" s="2"/>
      <c r="J81" s="2"/>
      <c r="K81" s="2"/>
      <c r="L81" s="1"/>
      <c r="M81" s="1"/>
      <c r="N81" s="2"/>
    </row>
    <row r="82" spans="1:14" s="3" customFormat="1" x14ac:dyDescent="0.25">
      <c r="A82" s="37" t="s">
        <v>58</v>
      </c>
      <c r="B82" s="37"/>
      <c r="C82" s="2"/>
      <c r="D82" s="2"/>
      <c r="E82" s="2"/>
      <c r="F82" s="2"/>
      <c r="G82" s="2"/>
      <c r="H82" s="2"/>
      <c r="I82" s="2"/>
      <c r="J82" s="2"/>
      <c r="K82" s="2"/>
      <c r="L82" s="1"/>
      <c r="M82" s="1"/>
      <c r="N82" s="2"/>
    </row>
    <row r="83" spans="1:14" s="3" customFormat="1" x14ac:dyDescent="0.25">
      <c r="A83" s="37" t="s">
        <v>59</v>
      </c>
      <c r="B83" s="37"/>
      <c r="C83" s="2"/>
      <c r="D83" s="2"/>
      <c r="E83" s="2"/>
      <c r="F83" s="2"/>
      <c r="G83" s="2"/>
      <c r="H83" s="2"/>
      <c r="I83" s="2"/>
      <c r="J83" s="2"/>
      <c r="K83" s="2"/>
      <c r="L83" s="1"/>
      <c r="M83" s="1"/>
      <c r="N83" s="2"/>
    </row>
    <row r="84" spans="1:14" s="3" customForma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1"/>
      <c r="M84" s="1"/>
      <c r="N84" s="2"/>
    </row>
    <row r="85" spans="1:14" s="3" customFormat="1" x14ac:dyDescent="0.25">
      <c r="A85" s="48" t="s">
        <v>60</v>
      </c>
      <c r="B85" s="1"/>
      <c r="C85" s="2"/>
      <c r="D85" s="2"/>
      <c r="E85" s="2"/>
      <c r="F85" s="2"/>
      <c r="G85" s="2"/>
      <c r="H85" s="2"/>
      <c r="I85" s="2"/>
      <c r="J85" s="2"/>
      <c r="K85" s="2"/>
      <c r="L85" s="1"/>
      <c r="M85" s="1"/>
      <c r="N85" s="2"/>
    </row>
    <row r="86" spans="1:14" s="3" customFormat="1" ht="12.75" customHeight="1" x14ac:dyDescent="0.25">
      <c r="A86" s="132" t="s">
        <v>160</v>
      </c>
      <c r="B86" s="1"/>
      <c r="C86" s="2"/>
      <c r="D86" s="2"/>
      <c r="E86" s="2"/>
      <c r="F86" s="2"/>
      <c r="G86" s="2"/>
      <c r="H86" s="2"/>
      <c r="I86" s="2"/>
      <c r="J86" s="2"/>
      <c r="K86" s="2"/>
      <c r="L86" s="1"/>
      <c r="M86" s="1"/>
      <c r="N86" s="2"/>
    </row>
    <row r="87" spans="1:14" s="3" customFormat="1" ht="12.75" customHeight="1" x14ac:dyDescent="0.25">
      <c r="A87" s="132" t="s">
        <v>161</v>
      </c>
      <c r="B87" s="1"/>
      <c r="C87" s="2"/>
      <c r="D87" s="2"/>
      <c r="E87" s="2"/>
      <c r="F87" s="2"/>
      <c r="G87" s="2"/>
      <c r="H87" s="2"/>
      <c r="I87" s="2"/>
      <c r="J87" s="2"/>
      <c r="K87" s="2"/>
      <c r="L87" s="1"/>
      <c r="M87" s="1"/>
      <c r="N87" s="2"/>
    </row>
    <row r="88" spans="1:14" s="3" customFormat="1" ht="12.75" customHeight="1" x14ac:dyDescent="0.25">
      <c r="A88" s="132" t="s">
        <v>162</v>
      </c>
      <c r="B88" s="1"/>
      <c r="C88" s="2"/>
      <c r="D88" s="2"/>
      <c r="E88" s="2"/>
      <c r="F88" s="2"/>
      <c r="G88" s="2"/>
      <c r="H88" s="2"/>
      <c r="I88" s="2"/>
      <c r="J88" s="2"/>
      <c r="K88" s="2"/>
      <c r="L88" s="1"/>
      <c r="M88" s="1"/>
      <c r="N88" s="2"/>
    </row>
    <row r="89" spans="1:14" s="3" customFormat="1" x14ac:dyDescent="0.25">
      <c r="A89" s="9"/>
      <c r="B89" s="1"/>
      <c r="C89" s="2"/>
      <c r="D89" s="2"/>
      <c r="E89" s="2"/>
      <c r="F89" s="2"/>
      <c r="G89" s="2"/>
      <c r="H89" s="2"/>
      <c r="I89" s="2"/>
      <c r="J89" s="2"/>
      <c r="K89" s="2"/>
      <c r="L89" s="1"/>
      <c r="M89" s="1"/>
      <c r="N89" s="2"/>
    </row>
    <row r="90" spans="1:14" x14ac:dyDescent="0.25">
      <c r="A90" s="49" t="s">
        <v>61</v>
      </c>
      <c r="M90" s="1"/>
    </row>
    <row r="91" spans="1:14" x14ac:dyDescent="0.25">
      <c r="A91" s="37" t="s">
        <v>62</v>
      </c>
      <c r="M91" s="1"/>
    </row>
    <row r="92" spans="1:14" x14ac:dyDescent="0.25">
      <c r="A92" s="37" t="s">
        <v>63</v>
      </c>
      <c r="M92" s="1"/>
    </row>
    <row r="93" spans="1:14" s="3" customFormat="1" x14ac:dyDescent="0.25">
      <c r="A93" s="37" t="s">
        <v>65</v>
      </c>
      <c r="B93" s="1"/>
      <c r="C93" s="2"/>
      <c r="D93" s="2"/>
      <c r="E93" s="2"/>
      <c r="F93" s="2"/>
      <c r="G93" s="2"/>
      <c r="H93" s="2"/>
      <c r="I93" s="2"/>
      <c r="J93" s="2"/>
      <c r="K93" s="2"/>
      <c r="L93" s="1"/>
      <c r="M93" s="1"/>
      <c r="N93" s="2"/>
    </row>
    <row r="94" spans="1:14" s="3" customFormat="1" x14ac:dyDescent="0.25">
      <c r="A94" s="37" t="s">
        <v>64</v>
      </c>
      <c r="B94" s="1"/>
      <c r="C94" s="2"/>
      <c r="D94" s="2"/>
      <c r="E94" s="2"/>
      <c r="F94" s="2"/>
      <c r="G94" s="2"/>
      <c r="H94" s="2"/>
      <c r="I94" s="2"/>
      <c r="J94" s="2"/>
      <c r="K94" s="2"/>
      <c r="L94" s="1"/>
      <c r="M94" s="1"/>
      <c r="N94" s="2"/>
    </row>
    <row r="95" spans="1:14" s="3" customFormat="1" x14ac:dyDescent="0.25">
      <c r="A95" s="37"/>
      <c r="B95" s="1"/>
      <c r="C95" s="2"/>
      <c r="D95" s="2"/>
      <c r="E95" s="2"/>
      <c r="F95" s="2"/>
      <c r="G95" s="2"/>
      <c r="H95" s="2"/>
      <c r="I95" s="2"/>
      <c r="J95" s="2"/>
      <c r="K95" s="2"/>
      <c r="L95" s="1"/>
      <c r="M95" s="1"/>
      <c r="N95" s="2"/>
    </row>
    <row r="96" spans="1:14" s="3" customFormat="1" x14ac:dyDescent="0.25">
      <c r="A96" s="2"/>
      <c r="B96" s="1"/>
      <c r="C96" s="2"/>
      <c r="D96" s="2"/>
      <c r="E96" s="2"/>
      <c r="F96" s="2"/>
      <c r="G96" s="2"/>
      <c r="H96" s="2"/>
      <c r="I96" s="2"/>
      <c r="J96" s="2"/>
      <c r="K96" s="2"/>
      <c r="L96" s="1"/>
      <c r="M96" s="1"/>
      <c r="N96" s="2"/>
    </row>
    <row r="97" spans="1:14" s="3" customFormat="1" x14ac:dyDescent="0.25">
      <c r="B97" s="1"/>
      <c r="C97" s="2"/>
      <c r="D97" s="2"/>
      <c r="E97" s="2"/>
      <c r="F97" s="2"/>
      <c r="G97" s="2"/>
      <c r="H97" s="2"/>
      <c r="I97" s="2"/>
      <c r="J97" s="2"/>
      <c r="K97" s="2"/>
      <c r="L97" s="1"/>
      <c r="M97" s="1"/>
      <c r="N97" s="2"/>
    </row>
    <row r="98" spans="1:14" s="3" customFormat="1" x14ac:dyDescent="0.25">
      <c r="B98" s="1"/>
      <c r="C98" s="2"/>
      <c r="D98" s="2"/>
      <c r="E98" s="2"/>
      <c r="F98" s="2"/>
      <c r="G98" s="2"/>
      <c r="H98" s="2"/>
      <c r="I98" s="2"/>
      <c r="J98" s="2"/>
      <c r="K98" s="2"/>
      <c r="L98" s="1"/>
      <c r="M98" s="1"/>
      <c r="N98" s="2"/>
    </row>
    <row r="99" spans="1:14" s="3" customFormat="1" x14ac:dyDescent="0.25">
      <c r="B99" s="1"/>
      <c r="C99" s="2"/>
      <c r="D99" s="2"/>
      <c r="E99" s="2"/>
      <c r="F99" s="2"/>
      <c r="G99" s="2"/>
      <c r="H99" s="2"/>
      <c r="I99" s="2"/>
      <c r="J99" s="2"/>
      <c r="K99" s="2"/>
      <c r="L99" s="1"/>
      <c r="M99" s="1"/>
      <c r="N99" s="2"/>
    </row>
    <row r="100" spans="1:14" s="3" customFormat="1" x14ac:dyDescent="0.25"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1"/>
      <c r="M100" s="1"/>
      <c r="N100" s="2"/>
    </row>
    <row r="101" spans="1:14" s="3" customFormat="1" x14ac:dyDescent="0.25"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1"/>
      <c r="M101" s="1"/>
      <c r="N101" s="2"/>
    </row>
    <row r="102" spans="1:14" s="3" customFormat="1" x14ac:dyDescent="0.25">
      <c r="A102" s="37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1"/>
      <c r="M102" s="1"/>
      <c r="N102" s="2"/>
    </row>
    <row r="103" spans="1:14" s="3" customFormat="1" x14ac:dyDescent="0.25"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1"/>
      <c r="M103" s="1"/>
      <c r="N103" s="2"/>
    </row>
    <row r="104" spans="1:14" s="3" customFormat="1" x14ac:dyDescent="0.25"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1"/>
      <c r="M104" s="1"/>
      <c r="N104" s="2"/>
    </row>
    <row r="105" spans="1:14" s="3" customFormat="1" x14ac:dyDescent="0.25"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1"/>
      <c r="M105" s="1"/>
      <c r="N105" s="2"/>
    </row>
    <row r="106" spans="1:14" s="3" customFormat="1" x14ac:dyDescent="0.25"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1"/>
      <c r="M106" s="1"/>
      <c r="N106" s="2"/>
    </row>
    <row r="107" spans="1:14" s="3" customFormat="1" x14ac:dyDescent="0.25">
      <c r="A107" s="2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1"/>
      <c r="M107" s="1"/>
      <c r="N107" s="2"/>
    </row>
    <row r="108" spans="1:14" s="3" customFormat="1" x14ac:dyDescent="0.25">
      <c r="A108" s="2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1"/>
      <c r="M108" s="1"/>
      <c r="N108" s="2"/>
    </row>
    <row r="109" spans="1:14" s="3" customFormat="1" x14ac:dyDescent="0.25">
      <c r="A109" s="2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1"/>
      <c r="M109" s="1"/>
      <c r="N109" s="2"/>
    </row>
    <row r="110" spans="1:14" s="3" customFormat="1" x14ac:dyDescent="0.25">
      <c r="A110" s="2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1"/>
      <c r="M110" s="1"/>
      <c r="N110" s="2"/>
    </row>
    <row r="111" spans="1:14" s="3" customFormat="1" x14ac:dyDescent="0.25">
      <c r="A111" s="2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1"/>
      <c r="M111" s="1"/>
      <c r="N111" s="2"/>
    </row>
    <row r="112" spans="1:14" s="3" customFormat="1" x14ac:dyDescent="0.25">
      <c r="A112" s="2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1"/>
      <c r="M112" s="1"/>
      <c r="N112" s="2"/>
    </row>
    <row r="113" spans="1:14" s="3" customFormat="1" x14ac:dyDescent="0.25">
      <c r="A113" s="2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1"/>
      <c r="M113" s="1"/>
      <c r="N113" s="2"/>
    </row>
    <row r="114" spans="1:14" s="3" customFormat="1" x14ac:dyDescent="0.25">
      <c r="A114" s="2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1"/>
      <c r="M114" s="1"/>
      <c r="N114" s="2"/>
    </row>
    <row r="115" spans="1:14" s="3" customFormat="1" x14ac:dyDescent="0.25">
      <c r="A115" s="2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1"/>
      <c r="M115" s="1"/>
      <c r="N115" s="2"/>
    </row>
    <row r="116" spans="1:14" s="3" customFormat="1" x14ac:dyDescent="0.25">
      <c r="A116" s="2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1"/>
      <c r="M116" s="1"/>
      <c r="N116" s="2"/>
    </row>
    <row r="117" spans="1:14" s="3" customFormat="1" x14ac:dyDescent="0.25">
      <c r="A117" s="2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1"/>
      <c r="M117" s="1"/>
      <c r="N117" s="2"/>
    </row>
    <row r="118" spans="1:14" s="3" customFormat="1" x14ac:dyDescent="0.25">
      <c r="A118" s="2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1"/>
      <c r="M118" s="1"/>
      <c r="N118" s="2"/>
    </row>
    <row r="119" spans="1:14" s="3" customFormat="1" x14ac:dyDescent="0.25">
      <c r="A119" s="2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1"/>
      <c r="M119" s="1"/>
      <c r="N119" s="2"/>
    </row>
    <row r="120" spans="1:14" s="3" customFormat="1" x14ac:dyDescent="0.25">
      <c r="A120" s="2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1"/>
      <c r="M120" s="1"/>
      <c r="N120" s="2"/>
    </row>
    <row r="121" spans="1:14" s="3" customFormat="1" x14ac:dyDescent="0.25">
      <c r="A121" s="2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1"/>
      <c r="M121" s="1"/>
      <c r="N121" s="2"/>
    </row>
    <row r="122" spans="1:14" s="3" customFormat="1" x14ac:dyDescent="0.25">
      <c r="A122" s="2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1"/>
      <c r="M122" s="1"/>
      <c r="N122" s="2"/>
    </row>
    <row r="123" spans="1:14" s="3" customFormat="1" x14ac:dyDescent="0.25">
      <c r="A123" s="2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1"/>
      <c r="M123" s="1"/>
      <c r="N123" s="2"/>
    </row>
    <row r="124" spans="1:14" s="3" customFormat="1" x14ac:dyDescent="0.25">
      <c r="A124" s="2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1"/>
      <c r="M124" s="1"/>
      <c r="N124" s="2"/>
    </row>
    <row r="125" spans="1:14" s="4" customFormat="1" x14ac:dyDescent="0.25">
      <c r="A125" s="2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1"/>
      <c r="M125" s="1"/>
      <c r="N125" s="2"/>
    </row>
    <row r="126" spans="1:14" s="4" customFormat="1" x14ac:dyDescent="0.25">
      <c r="A126" s="2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1"/>
      <c r="M126" s="1"/>
      <c r="N126" s="2"/>
    </row>
    <row r="127" spans="1:14" s="4" customFormat="1" x14ac:dyDescent="0.25">
      <c r="A127" s="2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1"/>
      <c r="M127" s="1"/>
      <c r="N127" s="2"/>
    </row>
    <row r="128" spans="1:14" s="4" customFormat="1" x14ac:dyDescent="0.25">
      <c r="A128" s="2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1"/>
      <c r="M128" s="1"/>
      <c r="N128" s="2"/>
    </row>
    <row r="129" spans="1:14" s="3" customFormat="1" x14ac:dyDescent="0.25">
      <c r="A129" s="2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1"/>
      <c r="M129" s="1"/>
      <c r="N129" s="2"/>
    </row>
    <row r="130" spans="1:14" s="3" customFormat="1" x14ac:dyDescent="0.25">
      <c r="A130" s="2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1"/>
      <c r="M130" s="1"/>
      <c r="N130" s="2"/>
    </row>
    <row r="131" spans="1:14" s="3" customFormat="1" x14ac:dyDescent="0.25">
      <c r="A131" s="2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1"/>
      <c r="M131" s="1"/>
      <c r="N131" s="2"/>
    </row>
    <row r="132" spans="1:14" s="3" customFormat="1" x14ac:dyDescent="0.25">
      <c r="A132" s="2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1"/>
      <c r="M132" s="1"/>
      <c r="N132" s="2"/>
    </row>
    <row r="133" spans="1:14" s="3" customFormat="1" x14ac:dyDescent="0.25">
      <c r="A133" s="2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1"/>
      <c r="M133" s="1"/>
      <c r="N133" s="2"/>
    </row>
    <row r="134" spans="1:14" s="3" customFormat="1" x14ac:dyDescent="0.25">
      <c r="A134" s="2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1"/>
      <c r="M134" s="1"/>
      <c r="N134" s="2"/>
    </row>
    <row r="135" spans="1:14" s="4" customFormat="1" x14ac:dyDescent="0.25">
      <c r="A135" s="2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1"/>
      <c r="M135" s="1"/>
      <c r="N135" s="2"/>
    </row>
    <row r="136" spans="1:14" s="4" customFormat="1" x14ac:dyDescent="0.25">
      <c r="A136" s="2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1"/>
      <c r="M136" s="1"/>
      <c r="N136" s="2"/>
    </row>
    <row r="137" spans="1:14" s="4" customFormat="1" x14ac:dyDescent="0.25">
      <c r="A137" s="2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1"/>
      <c r="M137" s="1"/>
      <c r="N137" s="2"/>
    </row>
    <row r="138" spans="1:14" s="4" customFormat="1" x14ac:dyDescent="0.25">
      <c r="A138" s="2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1"/>
      <c r="M138" s="1"/>
      <c r="N138" s="2"/>
    </row>
    <row r="139" spans="1:14" s="4" customFormat="1" x14ac:dyDescent="0.25">
      <c r="A139" s="2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1"/>
      <c r="M139" s="1"/>
      <c r="N139" s="2"/>
    </row>
    <row r="140" spans="1:14" s="5" customFormat="1" x14ac:dyDescent="0.25">
      <c r="A140" s="2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1"/>
      <c r="M140" s="1"/>
      <c r="N140" s="2"/>
    </row>
    <row r="141" spans="1:14" s="6" customFormat="1" x14ac:dyDescent="0.25">
      <c r="A141" s="2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1"/>
      <c r="M141" s="1"/>
      <c r="N141" s="2"/>
    </row>
    <row r="142" spans="1:14" s="3" customFormat="1" x14ac:dyDescent="0.25">
      <c r="A142" s="2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1"/>
      <c r="M142" s="1"/>
      <c r="N142" s="2"/>
    </row>
    <row r="143" spans="1:14" s="3" customFormat="1" x14ac:dyDescent="0.25">
      <c r="A143" s="2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1"/>
      <c r="M143" s="1"/>
      <c r="N143" s="2"/>
    </row>
    <row r="144" spans="1:14" s="3" customFormat="1" x14ac:dyDescent="0.25">
      <c r="A144" s="2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1"/>
      <c r="M144" s="1"/>
      <c r="N144" s="2"/>
    </row>
    <row r="145" spans="1:14" s="4" customFormat="1" x14ac:dyDescent="0.25">
      <c r="A145" s="2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1"/>
      <c r="M145" s="1"/>
      <c r="N145" s="2"/>
    </row>
    <row r="146" spans="1:14" s="3" customFormat="1" x14ac:dyDescent="0.25">
      <c r="A146" s="2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1"/>
      <c r="M146" s="1"/>
      <c r="N146" s="2"/>
    </row>
    <row r="147" spans="1:14" s="3" customFormat="1" x14ac:dyDescent="0.25">
      <c r="A147" s="2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1"/>
      <c r="M147" s="1"/>
      <c r="N147" s="2"/>
    </row>
    <row r="148" spans="1:14" s="3" customFormat="1" x14ac:dyDescent="0.25">
      <c r="A148" s="2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1"/>
      <c r="M148" s="1"/>
      <c r="N148" s="2"/>
    </row>
    <row r="149" spans="1:14" s="3" customFormat="1" x14ac:dyDescent="0.25">
      <c r="A149" s="2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1"/>
      <c r="M149" s="1"/>
      <c r="N149" s="2"/>
    </row>
    <row r="150" spans="1:14" s="3" customFormat="1" x14ac:dyDescent="0.25">
      <c r="A150" s="2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1"/>
      <c r="M150" s="1"/>
      <c r="N150" s="2"/>
    </row>
    <row r="151" spans="1:14" s="3" customFormat="1" x14ac:dyDescent="0.25">
      <c r="A151" s="2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1"/>
      <c r="M151" s="1"/>
      <c r="N151" s="2"/>
    </row>
    <row r="152" spans="1:14" s="3" customFormat="1" x14ac:dyDescent="0.25">
      <c r="A152" s="2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1"/>
      <c r="M152" s="1"/>
      <c r="N152" s="2"/>
    </row>
    <row r="153" spans="1:14" s="3" customFormat="1" x14ac:dyDescent="0.25">
      <c r="A153" s="2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1"/>
      <c r="M153" s="1"/>
      <c r="N153" s="2"/>
    </row>
    <row r="154" spans="1:14" s="4" customFormat="1" x14ac:dyDescent="0.25">
      <c r="A154" s="2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1"/>
      <c r="M154" s="1"/>
      <c r="N154" s="2"/>
    </row>
    <row r="155" spans="1:14" s="4" customFormat="1" x14ac:dyDescent="0.25">
      <c r="A155" s="2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1"/>
      <c r="M155" s="1"/>
      <c r="N155" s="2"/>
    </row>
    <row r="156" spans="1:14" s="4" customFormat="1" x14ac:dyDescent="0.25">
      <c r="A156" s="2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1"/>
      <c r="M156" s="1"/>
      <c r="N156" s="2"/>
    </row>
    <row r="157" spans="1:14" s="4" customFormat="1" x14ac:dyDescent="0.25">
      <c r="A157" s="2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1"/>
      <c r="M157" s="1"/>
      <c r="N157" s="2"/>
    </row>
    <row r="158" spans="1:14" s="4" customFormat="1" x14ac:dyDescent="0.25">
      <c r="A158" s="2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1"/>
      <c r="M158" s="1"/>
      <c r="N158" s="2"/>
    </row>
    <row r="159" spans="1:14" s="3" customFormat="1" x14ac:dyDescent="0.25">
      <c r="A159" s="2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1"/>
      <c r="M159" s="1"/>
      <c r="N159" s="2"/>
    </row>
    <row r="160" spans="1:14" s="3" customFormat="1" x14ac:dyDescent="0.25">
      <c r="A160" s="2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1"/>
      <c r="M160" s="1"/>
      <c r="N160" s="2"/>
    </row>
    <row r="161" spans="1:14" s="3" customFormat="1" x14ac:dyDescent="0.25">
      <c r="A161" s="2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1"/>
      <c r="M161" s="1"/>
      <c r="N161" s="2"/>
    </row>
    <row r="162" spans="1:14" s="3" customFormat="1" x14ac:dyDescent="0.25">
      <c r="A162" s="2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1"/>
      <c r="M162" s="1"/>
      <c r="N162" s="2"/>
    </row>
    <row r="163" spans="1:14" s="3" customFormat="1" x14ac:dyDescent="0.25">
      <c r="A163" s="2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1"/>
      <c r="M163" s="1"/>
      <c r="N163" s="2"/>
    </row>
    <row r="164" spans="1:14" s="3" customFormat="1" x14ac:dyDescent="0.25">
      <c r="A164" s="2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1"/>
      <c r="M164" s="1"/>
      <c r="N164" s="2"/>
    </row>
    <row r="165" spans="1:14" s="3" customFormat="1" x14ac:dyDescent="0.25">
      <c r="A165" s="2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1"/>
      <c r="M165" s="1"/>
      <c r="N165" s="2"/>
    </row>
    <row r="166" spans="1:14" s="3" customFormat="1" x14ac:dyDescent="0.25">
      <c r="A166" s="2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1"/>
      <c r="M166" s="1"/>
      <c r="N166" s="2"/>
    </row>
    <row r="167" spans="1:14" s="3" customFormat="1" x14ac:dyDescent="0.25">
      <c r="A167" s="2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1"/>
      <c r="M167" s="1"/>
      <c r="N167" s="2"/>
    </row>
    <row r="168" spans="1:14" s="4" customFormat="1" x14ac:dyDescent="0.25">
      <c r="A168" s="2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1"/>
      <c r="M168" s="1"/>
      <c r="N168" s="2"/>
    </row>
    <row r="169" spans="1:14" s="4" customFormat="1" x14ac:dyDescent="0.25">
      <c r="A169" s="2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1"/>
      <c r="M169" s="1"/>
      <c r="N169" s="2"/>
    </row>
    <row r="170" spans="1:14" s="4" customFormat="1" x14ac:dyDescent="0.25">
      <c r="A170" s="2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1"/>
      <c r="M170" s="1"/>
      <c r="N170" s="2"/>
    </row>
    <row r="171" spans="1:14" s="3" customFormat="1" x14ac:dyDescent="0.25">
      <c r="A171" s="2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1"/>
      <c r="M171" s="1"/>
      <c r="N171" s="2"/>
    </row>
    <row r="172" spans="1:14" s="3" customFormat="1" x14ac:dyDescent="0.25">
      <c r="A172" s="2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1"/>
      <c r="M172" s="1"/>
      <c r="N172" s="2"/>
    </row>
    <row r="173" spans="1:14" s="3" customFormat="1" x14ac:dyDescent="0.25">
      <c r="A173" s="2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1"/>
      <c r="M173" s="1"/>
      <c r="N173" s="2"/>
    </row>
    <row r="174" spans="1:14" s="3" customFormat="1" x14ac:dyDescent="0.25">
      <c r="A174" s="2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1"/>
      <c r="M174" s="1"/>
      <c r="N174" s="2"/>
    </row>
    <row r="175" spans="1:14" s="3" customFormat="1" x14ac:dyDescent="0.25">
      <c r="A175" s="2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1"/>
      <c r="M175" s="1"/>
      <c r="N175" s="2"/>
    </row>
    <row r="176" spans="1:14" s="3" customFormat="1" x14ac:dyDescent="0.25">
      <c r="A176" s="2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1"/>
      <c r="M176" s="1"/>
      <c r="N176" s="2"/>
    </row>
    <row r="177" spans="1:14" s="3" customFormat="1" x14ac:dyDescent="0.25">
      <c r="A177" s="2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1"/>
      <c r="M177" s="1"/>
      <c r="N177" s="2"/>
    </row>
    <row r="178" spans="1:14" s="4" customFormat="1" x14ac:dyDescent="0.25">
      <c r="A178" s="2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1"/>
      <c r="M178" s="1"/>
      <c r="N178" s="2"/>
    </row>
    <row r="179" spans="1:14" s="3" customFormat="1" x14ac:dyDescent="0.25">
      <c r="A179" s="2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1"/>
      <c r="M179" s="1"/>
      <c r="N179" s="2"/>
    </row>
    <row r="180" spans="1:14" s="3" customFormat="1" x14ac:dyDescent="0.25">
      <c r="A180" s="2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1"/>
      <c r="M180" s="1"/>
      <c r="N180" s="2"/>
    </row>
    <row r="181" spans="1:14" s="3" customFormat="1" x14ac:dyDescent="0.25">
      <c r="A181" s="2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1"/>
      <c r="M181" s="1"/>
      <c r="N181" s="2"/>
    </row>
    <row r="182" spans="1:14" s="3" customFormat="1" x14ac:dyDescent="0.25">
      <c r="A182" s="2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1"/>
      <c r="M182" s="1"/>
      <c r="N182" s="2"/>
    </row>
    <row r="183" spans="1:14" s="3" customFormat="1" x14ac:dyDescent="0.25">
      <c r="A183" s="2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1"/>
      <c r="M183" s="1"/>
      <c r="N183" s="2"/>
    </row>
    <row r="184" spans="1:14" s="3" customFormat="1" x14ac:dyDescent="0.25">
      <c r="A184" s="2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1"/>
      <c r="M184" s="1"/>
      <c r="N184" s="2"/>
    </row>
    <row r="185" spans="1:14" s="3" customFormat="1" x14ac:dyDescent="0.25">
      <c r="A185" s="2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1"/>
      <c r="M185" s="1"/>
      <c r="N185" s="2"/>
    </row>
    <row r="186" spans="1:14" s="3" customFormat="1" x14ac:dyDescent="0.25">
      <c r="A186" s="2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1"/>
      <c r="M186" s="1"/>
      <c r="N186" s="2"/>
    </row>
    <row r="187" spans="1:14" s="3" customFormat="1" x14ac:dyDescent="0.25">
      <c r="A187" s="2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1"/>
      <c r="M187" s="1"/>
      <c r="N187" s="2"/>
    </row>
  </sheetData>
  <mergeCells count="29">
    <mergeCell ref="N3:N4"/>
    <mergeCell ref="G79:L79"/>
    <mergeCell ref="G77:L77"/>
    <mergeCell ref="G78:L78"/>
    <mergeCell ref="G61:L61"/>
    <mergeCell ref="M3:M4"/>
    <mergeCell ref="G15:L15"/>
    <mergeCell ref="G16:L16"/>
    <mergeCell ref="G75:L75"/>
    <mergeCell ref="A70:L70"/>
    <mergeCell ref="G3:J3"/>
    <mergeCell ref="G34:L34"/>
    <mergeCell ref="G35:L35"/>
    <mergeCell ref="A2:L2"/>
    <mergeCell ref="G59:L59"/>
    <mergeCell ref="A3:A4"/>
    <mergeCell ref="G42:L42"/>
    <mergeCell ref="G43:L43"/>
    <mergeCell ref="B3:B4"/>
    <mergeCell ref="G73:L73"/>
    <mergeCell ref="G74:L74"/>
    <mergeCell ref="G60:L60"/>
    <mergeCell ref="G69:L69"/>
    <mergeCell ref="C3:F3"/>
    <mergeCell ref="G67:L67"/>
    <mergeCell ref="G68:L68"/>
    <mergeCell ref="G36:L36"/>
    <mergeCell ref="G44:L44"/>
    <mergeCell ref="G17:L17"/>
  </mergeCells>
  <phoneticPr fontId="16" type="noConversion"/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C96C-C721-4690-BB2C-F77228762E5E}">
  <dimension ref="A1:H44"/>
  <sheetViews>
    <sheetView zoomScaleNormal="100" workbookViewId="0">
      <selection activeCell="I22" sqref="I22"/>
    </sheetView>
  </sheetViews>
  <sheetFormatPr defaultColWidth="8.6640625" defaultRowHeight="13.2" x14ac:dyDescent="0.25"/>
  <cols>
    <col min="1" max="1" width="18" style="1" customWidth="1"/>
    <col min="2" max="2" width="55.33203125" style="1" customWidth="1"/>
    <col min="3" max="3" width="5.33203125" style="1" customWidth="1"/>
    <col min="4" max="6" width="25.6640625" style="1" customWidth="1"/>
    <col min="7" max="7" width="55.6640625" style="1" customWidth="1"/>
    <col min="8" max="16384" width="8.6640625" style="1"/>
  </cols>
  <sheetData>
    <row r="1" spans="1:8" s="43" customFormat="1" ht="15.6" x14ac:dyDescent="0.3">
      <c r="A1" s="66" t="s">
        <v>123</v>
      </c>
      <c r="F1" s="40" t="s">
        <v>122</v>
      </c>
    </row>
    <row r="2" spans="1:8" s="37" customFormat="1" ht="15" customHeight="1" x14ac:dyDescent="0.25">
      <c r="A2" s="262" t="s">
        <v>214</v>
      </c>
      <c r="B2" s="262"/>
      <c r="C2" s="262"/>
      <c r="D2" s="262"/>
      <c r="E2" s="262"/>
      <c r="F2" s="171" t="s">
        <v>193</v>
      </c>
    </row>
    <row r="3" spans="1:8" s="37" customFormat="1" ht="15" customHeight="1" x14ac:dyDescent="0.25">
      <c r="A3" s="263" t="s">
        <v>215</v>
      </c>
      <c r="B3" s="263"/>
      <c r="C3" s="263"/>
      <c r="D3" s="263"/>
      <c r="E3" s="263"/>
      <c r="F3" s="36" t="s">
        <v>52</v>
      </c>
    </row>
    <row r="4" spans="1:8" s="37" customFormat="1" ht="15" customHeight="1" x14ac:dyDescent="0.25">
      <c r="A4" s="262" t="s">
        <v>216</v>
      </c>
      <c r="B4" s="262"/>
      <c r="C4" s="262"/>
      <c r="D4" s="262"/>
      <c r="E4" s="262"/>
      <c r="F4" s="41" t="s">
        <v>53</v>
      </c>
      <c r="G4" s="221"/>
    </row>
    <row r="5" spans="1:8" s="37" customFormat="1" ht="15" customHeight="1" x14ac:dyDescent="0.25">
      <c r="A5" s="42" t="s">
        <v>56</v>
      </c>
      <c r="B5" s="36"/>
      <c r="C5" s="36"/>
      <c r="D5" s="36"/>
      <c r="E5" s="44"/>
      <c r="F5" s="44"/>
      <c r="G5" s="44"/>
    </row>
    <row r="6" spans="1:8" s="36" customFormat="1" ht="25.95" customHeight="1" x14ac:dyDescent="0.25">
      <c r="A6" s="264" t="s">
        <v>217</v>
      </c>
      <c r="B6" s="264"/>
      <c r="C6" s="264"/>
      <c r="D6" s="264"/>
      <c r="E6" s="264"/>
      <c r="F6" s="264"/>
      <c r="G6" s="264"/>
    </row>
    <row r="7" spans="1:8" s="36" customFormat="1" ht="25.95" customHeight="1" x14ac:dyDescent="0.25">
      <c r="A7" s="264" t="s">
        <v>180</v>
      </c>
      <c r="B7" s="264"/>
      <c r="C7" s="264"/>
      <c r="D7" s="264"/>
      <c r="E7" s="264"/>
      <c r="F7" s="264"/>
      <c r="G7" s="264"/>
    </row>
    <row r="8" spans="1:8" s="37" customFormat="1" ht="54" customHeight="1" x14ac:dyDescent="0.25">
      <c r="A8" s="256" t="s">
        <v>54</v>
      </c>
      <c r="B8" s="258" t="s">
        <v>55</v>
      </c>
      <c r="C8" s="256" t="s">
        <v>166</v>
      </c>
      <c r="D8" s="139" t="s">
        <v>224</v>
      </c>
      <c r="E8" s="193" t="s">
        <v>226</v>
      </c>
      <c r="F8" s="150" t="s">
        <v>228</v>
      </c>
      <c r="G8" s="260" t="s">
        <v>55</v>
      </c>
    </row>
    <row r="9" spans="1:8" s="37" customFormat="1" ht="54" customHeight="1" x14ac:dyDescent="0.25">
      <c r="A9" s="257"/>
      <c r="B9" s="259"/>
      <c r="C9" s="257"/>
      <c r="D9" s="190" t="s">
        <v>223</v>
      </c>
      <c r="E9" s="191" t="s">
        <v>225</v>
      </c>
      <c r="F9" s="192" t="s">
        <v>227</v>
      </c>
      <c r="G9" s="261"/>
    </row>
    <row r="10" spans="1:8" s="43" customFormat="1" ht="16.5" customHeight="1" x14ac:dyDescent="0.25">
      <c r="A10" s="198" t="s">
        <v>165</v>
      </c>
      <c r="B10" s="87"/>
      <c r="C10" s="87"/>
      <c r="D10" s="144"/>
      <c r="E10" s="154"/>
      <c r="F10" s="145"/>
      <c r="G10" s="87"/>
      <c r="H10" s="59"/>
    </row>
    <row r="11" spans="1:8" x14ac:dyDescent="0.25">
      <c r="A11" s="105" t="str">
        <f xml:space="preserve"> 'Geológus MSc - Geology MSc'!A19</f>
        <v>alkasvanyg23vm</v>
      </c>
      <c r="B11" s="142" t="str">
        <f xml:space="preserve"> 'Geológus MSc - Geology MSc'!B19</f>
        <v>Alkalmazott és környezeti ásványtan</v>
      </c>
      <c r="C11" s="140">
        <v>4</v>
      </c>
      <c r="D11" s="146" t="s">
        <v>23</v>
      </c>
      <c r="E11" s="155"/>
      <c r="F11" s="151"/>
      <c r="G11" s="142" t="str">
        <f xml:space="preserve"> 'Geológus MSc - Geology MSc'!M19</f>
        <v>Applied and environmental mineralogy</v>
      </c>
    </row>
    <row r="12" spans="1:8" x14ac:dyDescent="0.25">
      <c r="A12" s="105" t="str">
        <f xml:space="preserve"> 'Geológus MSc - Geology MSc'!A20</f>
        <v>nyerskepzg23em</v>
      </c>
      <c r="B12" s="142" t="str">
        <f xml:space="preserve"> 'Geológus MSc - Geology MSc'!B20</f>
        <v>Ásványinyersanyag-képződési rendszerek</v>
      </c>
      <c r="C12" s="141">
        <v>4</v>
      </c>
      <c r="D12" s="146" t="s">
        <v>23</v>
      </c>
      <c r="E12" s="155"/>
      <c r="F12" s="151"/>
      <c r="G12" s="142" t="str">
        <f xml:space="preserve"> 'Geológus MSc - Geology MSc'!M20</f>
        <v>Mineral deposit systems</v>
      </c>
    </row>
    <row r="13" spans="1:8" x14ac:dyDescent="0.25">
      <c r="A13" s="105" t="str">
        <f xml:space="preserve"> 'Geológus MSc - Geology MSc'!A21</f>
        <v>hidrotmasvg23em</v>
      </c>
      <c r="B13" s="142" t="str">
        <f xml:space="preserve"> 'Geológus MSc - Geology MSc'!B21</f>
        <v>Hidrotermás folyamatok ásványképződése és geokémiája</v>
      </c>
      <c r="C13" s="141">
        <v>4</v>
      </c>
      <c r="D13" s="146" t="s">
        <v>23</v>
      </c>
      <c r="E13" s="155"/>
      <c r="F13" s="151"/>
      <c r="G13" s="142" t="str">
        <f xml:space="preserve"> 'Geológus MSc - Geology MSc'!M21</f>
        <v>Mineralogy and geochemistry of hydrothermal systems</v>
      </c>
    </row>
    <row r="14" spans="1:8" x14ac:dyDescent="0.25">
      <c r="A14" s="105" t="str">
        <f xml:space="preserve"> 'Geológus MSc - Geology MSc'!A22</f>
        <v>magpetrgeng23vm</v>
      </c>
      <c r="B14" s="142" t="str">
        <f xml:space="preserve"> 'Geológus MSc - Geology MSc'!B22</f>
        <v>Magmás és metamorf petrogenezis</v>
      </c>
      <c r="C14" s="141">
        <v>4</v>
      </c>
      <c r="D14" s="146" t="s">
        <v>23</v>
      </c>
      <c r="E14" s="155"/>
      <c r="F14" s="151"/>
      <c r="G14" s="142" t="str">
        <f xml:space="preserve"> 'Geológus MSc - Geology MSc'!M22</f>
        <v>Igneous and metamorphic petrogenesis</v>
      </c>
    </row>
    <row r="15" spans="1:8" x14ac:dyDescent="0.25">
      <c r="A15" s="105" t="str">
        <f xml:space="preserve"> 'Geológus MSc - Geology MSc'!A23</f>
        <v>alkgeokem0g23vm</v>
      </c>
      <c r="B15" s="142" t="str">
        <f xml:space="preserve"> 'Geológus MSc - Geology MSc'!B23</f>
        <v>Alkalmazott kőzettan és geokémia</v>
      </c>
      <c r="C15" s="141">
        <v>4</v>
      </c>
      <c r="D15" s="146" t="s">
        <v>23</v>
      </c>
      <c r="E15" s="155"/>
      <c r="F15" s="151"/>
      <c r="G15" s="142" t="str">
        <f xml:space="preserve"> 'Geológus MSc - Geology MSc'!M23</f>
        <v>Applied petrology and geochemistry</v>
      </c>
    </row>
    <row r="16" spans="1:8" x14ac:dyDescent="0.25">
      <c r="A16" s="155" t="str">
        <f xml:space="preserve"> 'Geológus MSc - Geology MSc'!A24</f>
        <v>paleopaleog23em</v>
      </c>
      <c r="B16" s="142" t="str">
        <f xml:space="preserve"> 'Geológus MSc - Geology MSc'!B24</f>
        <v>Őslénytan a klíma- és környezetkutatásban</v>
      </c>
      <c r="C16" s="141">
        <v>4</v>
      </c>
      <c r="D16" s="147"/>
      <c r="E16" s="156" t="s">
        <v>23</v>
      </c>
      <c r="F16" s="151"/>
      <c r="G16" s="142" t="str">
        <f xml:space="preserve"> 'Geológus MSc - Geology MSc'!M24</f>
        <v>Paleontology in climate and environmental research</v>
      </c>
    </row>
    <row r="17" spans="1:8" s="164" customFormat="1" ht="12.75" customHeight="1" x14ac:dyDescent="0.25">
      <c r="A17" s="165" t="str">
        <f>'Geológus MSc - Geology MSc'!A25</f>
        <v>diagügeokemg23em</v>
      </c>
      <c r="B17" s="194" t="str">
        <f>'Geológus MSc - Geology MSc'!B25</f>
        <v xml:space="preserve">Diagenezis és üledékes geokémia </v>
      </c>
      <c r="C17" s="159">
        <v>4</v>
      </c>
      <c r="D17" s="166" t="s">
        <v>23</v>
      </c>
      <c r="E17" s="161" t="s">
        <v>23</v>
      </c>
      <c r="F17" s="162"/>
      <c r="G17" s="167" t="str">
        <f>'Geológus MSc - Geology MSc'!M25</f>
        <v>Diagenesis and sedimentary geochemistry</v>
      </c>
    </row>
    <row r="18" spans="1:8" x14ac:dyDescent="0.25">
      <c r="A18" s="155" t="str">
        <f xml:space="preserve"> 'Geológus MSc - Geology MSc'!A26</f>
        <v>tormfaci00g23vm</v>
      </c>
      <c r="B18" s="142" t="str">
        <f xml:space="preserve"> 'Geológus MSc - Geology MSc'!B26</f>
        <v xml:space="preserve">Törmelékes fáciesek, szekvenciák, korreláció </v>
      </c>
      <c r="C18" s="141">
        <v>4</v>
      </c>
      <c r="D18" s="147"/>
      <c r="E18" s="156" t="s">
        <v>23</v>
      </c>
      <c r="F18" s="94" t="s">
        <v>23</v>
      </c>
      <c r="G18" s="142" t="str">
        <f xml:space="preserve"> 'Geológus MSc - Geology MSc'!M26</f>
        <v>Facies analysis of clastic rocks, sequences and correlation</v>
      </c>
    </row>
    <row r="19" spans="1:8" x14ac:dyDescent="0.25">
      <c r="A19" s="155" t="str">
        <f xml:space="preserve"> 'Geológus MSc - Geology MSc'!A27</f>
        <v>tektelem10g23gm</v>
      </c>
      <c r="B19" s="142" t="str">
        <f xml:space="preserve"> 'Geológus MSc - Geology MSc'!B27</f>
        <v>Komplex tektonikai elemzések</v>
      </c>
      <c r="C19" s="141">
        <v>4</v>
      </c>
      <c r="D19" s="147"/>
      <c r="E19" s="156" t="s">
        <v>23</v>
      </c>
      <c r="F19" s="151"/>
      <c r="G19" s="142" t="str">
        <f xml:space="preserve"> 'Geológus MSc - Geology MSc'!M27</f>
        <v>Complex tectonic analyses</v>
      </c>
    </row>
    <row r="20" spans="1:8" x14ac:dyDescent="0.25">
      <c r="A20" s="155" t="str">
        <f xml:space="preserve"> 'Geológus MSc - Geology MSc'!A28</f>
        <v>retegelem0g23vm</v>
      </c>
      <c r="B20" s="142" t="str">
        <f xml:space="preserve"> 'Geológus MSc - Geology MSc'!B28</f>
        <v>Rétegtani és földtörténeti elemzések</v>
      </c>
      <c r="C20" s="141">
        <v>4</v>
      </c>
      <c r="D20" s="147"/>
      <c r="E20" s="156" t="s">
        <v>23</v>
      </c>
      <c r="F20" s="151"/>
      <c r="G20" s="142" t="str">
        <f xml:space="preserve"> 'Geológus MSc - Geology MSc'!M28</f>
        <v>Stratigraphy and Earth history</v>
      </c>
    </row>
    <row r="21" spans="1:8" x14ac:dyDescent="0.25">
      <c r="A21" s="155" t="str">
        <f xml:space="preserve"> 'Geológus MSc - Geology MSc'!A29</f>
        <v>geotermchrg23em</v>
      </c>
      <c r="B21" s="142" t="str">
        <f xml:space="preserve"> 'Geológus MSc - Geology MSc'!B29</f>
        <v xml:space="preserve">Geotermikus és szénhidrogénrendszerek </v>
      </c>
      <c r="C21" s="141">
        <v>4</v>
      </c>
      <c r="D21" s="147"/>
      <c r="E21" s="156" t="s">
        <v>23</v>
      </c>
      <c r="F21" s="94" t="s">
        <v>23</v>
      </c>
      <c r="G21" s="142" t="str">
        <f xml:space="preserve"> 'Geológus MSc - Geology MSc'!M29</f>
        <v>Geothermal and petroleum systems</v>
      </c>
    </row>
    <row r="22" spans="1:8" x14ac:dyDescent="0.25">
      <c r="A22" s="155" t="str">
        <f xml:space="preserve"> 'Geológus MSc - Geology MSc'!A30</f>
        <v>alkgeotermg23vm</v>
      </c>
      <c r="B22" s="142" t="str">
        <f xml:space="preserve"> 'Geológus MSc - Geology MSc'!B30</f>
        <v>Alkalmazott geotermia</v>
      </c>
      <c r="C22" s="141">
        <v>4</v>
      </c>
      <c r="D22" s="147"/>
      <c r="E22" s="156" t="s">
        <v>23</v>
      </c>
      <c r="F22" s="94" t="s">
        <v>23</v>
      </c>
      <c r="G22" s="142" t="str">
        <f xml:space="preserve"> 'Geológus MSc - Geology MSc'!M30</f>
        <v>Applied geothermics</v>
      </c>
    </row>
    <row r="23" spans="1:8" x14ac:dyDescent="0.25">
      <c r="A23" s="155" t="str">
        <f xml:space="preserve"> 'Geológus MSc - Geology MSc'!A31</f>
        <v>olajhidro0g23vm</v>
      </c>
      <c r="B23" s="142" t="str">
        <f xml:space="preserve"> 'Geológus MSc - Geology MSc'!B31</f>
        <v>Medence-hidrogeológia</v>
      </c>
      <c r="C23" s="141">
        <v>4</v>
      </c>
      <c r="D23" s="147"/>
      <c r="E23" s="155"/>
      <c r="F23" s="94" t="s">
        <v>23</v>
      </c>
      <c r="G23" s="142" t="str">
        <f xml:space="preserve"> 'Geológus MSc - Geology MSc'!M31</f>
        <v>Basin hydrogeology</v>
      </c>
    </row>
    <row r="24" spans="1:8" x14ac:dyDescent="0.25">
      <c r="A24" s="155" t="str">
        <f xml:space="preserve"> 'Geológus MSc - Geology MSc'!A32</f>
        <v>karszthidrg23vm</v>
      </c>
      <c r="B24" s="142" t="str">
        <f xml:space="preserve"> 'Geológus MSc - Geology MSc'!B32</f>
        <v>Karszt-hidrogeológia</v>
      </c>
      <c r="C24" s="141">
        <v>4</v>
      </c>
      <c r="D24" s="147"/>
      <c r="E24" s="155"/>
      <c r="F24" s="94" t="s">
        <v>23</v>
      </c>
      <c r="G24" s="142" t="str">
        <f xml:space="preserve"> 'Geológus MSc - Geology MSc'!M32</f>
        <v>Karst hydrogeology</v>
      </c>
    </row>
    <row r="25" spans="1:8" x14ac:dyDescent="0.25">
      <c r="A25" s="155" t="str">
        <f xml:space="preserve"> 'Geológus MSc - Geology MSc'!A33</f>
        <v>kuthidro01g23vm</v>
      </c>
      <c r="B25" s="142" t="str">
        <f xml:space="preserve"> 'Geológus MSc - Geology MSc'!B33</f>
        <v>Alkalmazott hidrogeológia praktikum</v>
      </c>
      <c r="C25" s="141">
        <v>4</v>
      </c>
      <c r="D25" s="147"/>
      <c r="E25" s="155"/>
      <c r="F25" s="94" t="s">
        <v>23</v>
      </c>
      <c r="G25" s="142" t="str">
        <f xml:space="preserve"> 'Geológus MSc - Geology MSc'!M33</f>
        <v>Applied hydrogeology practicals</v>
      </c>
    </row>
    <row r="26" spans="1:8" ht="16.5" customHeight="1" x14ac:dyDescent="0.25">
      <c r="A26" s="158" t="s">
        <v>218</v>
      </c>
      <c r="B26" s="195"/>
      <c r="C26" s="157"/>
      <c r="D26" s="148"/>
      <c r="E26" s="157"/>
      <c r="F26" s="152"/>
      <c r="G26" s="143"/>
    </row>
    <row r="27" spans="1:8" ht="12.45" customHeight="1" x14ac:dyDescent="0.25">
      <c r="A27" s="155" t="str">
        <f xml:space="preserve"> 'Geológus MSc - Geology MSc'!A38</f>
        <v>kozettgy0g23tm</v>
      </c>
      <c r="B27" s="196" t="str">
        <f xml:space="preserve"> 'Geológus MSc - Geology MSc'!B38</f>
        <v>Ásványtan, kőzettan, ásványi nyersanyagok terepgyakorlat (1 hét)</v>
      </c>
      <c r="C27" s="141">
        <v>2</v>
      </c>
      <c r="D27" s="146" t="s">
        <v>23</v>
      </c>
      <c r="E27" s="155"/>
      <c r="F27" s="151"/>
      <c r="G27" s="142" t="str">
        <f xml:space="preserve"> 'Geológus MSc - Geology MSc'!M38</f>
        <v>Petrology, mineralogy and mineral resources field school (one week)</v>
      </c>
    </row>
    <row r="28" spans="1:8" ht="12.45" customHeight="1" x14ac:dyDescent="0.25">
      <c r="A28" s="155" t="str">
        <f xml:space="preserve"> 'Geológus MSc - Geology MSc'!A39</f>
        <v>folosterepg23tm</v>
      </c>
      <c r="B28" s="196" t="str">
        <f xml:space="preserve"> 'Geológus MSc - Geology MSc'!B39</f>
        <v>Földtani és őslénytani terepgyakorlat (1 hét)</v>
      </c>
      <c r="C28" s="141">
        <v>2</v>
      </c>
      <c r="D28" s="147"/>
      <c r="E28" s="156" t="s">
        <v>23</v>
      </c>
      <c r="F28" s="151"/>
      <c r="G28" s="142" t="str">
        <f xml:space="preserve"> 'Geológus MSc - Geology MSc'!M39</f>
        <v>Geology and paleontology field school (one week)</v>
      </c>
    </row>
    <row r="29" spans="1:8" ht="12.45" customHeight="1" x14ac:dyDescent="0.25">
      <c r="A29" s="155" t="str">
        <f xml:space="preserve"> 'Geológus MSc - Geology MSc'!A40</f>
        <v>hegyiterepg23tm</v>
      </c>
      <c r="B29" s="196" t="str">
        <f xml:space="preserve"> 'Geológus MSc - Geology MSc'!B40</f>
        <v>Hegységövek szerkezeti felépítése terepgyakorlat (1 hét)</v>
      </c>
      <c r="C29" s="141">
        <v>2</v>
      </c>
      <c r="D29" s="147"/>
      <c r="E29" s="156" t="s">
        <v>23</v>
      </c>
      <c r="F29" s="151"/>
      <c r="G29" s="142" t="str">
        <f xml:space="preserve"> 'Geológus MSc - Geology MSc'!M40</f>
        <v>Structure of orogenic belts (one-week field school)</v>
      </c>
    </row>
    <row r="30" spans="1:8" x14ac:dyDescent="0.25">
      <c r="A30" s="155" t="str">
        <f xml:space="preserve"> 'Geológus MSc - Geology MSc'!A41</f>
        <v>hidroterepg23tm</v>
      </c>
      <c r="B30" s="196" t="str">
        <f xml:space="preserve"> 'Geológus MSc - Geology MSc'!B41</f>
        <v>Geofluidumok terepgyakorlat (1 hét)</v>
      </c>
      <c r="C30" s="141">
        <v>2</v>
      </c>
      <c r="D30" s="147"/>
      <c r="E30" s="155"/>
      <c r="F30" s="94" t="s">
        <v>23</v>
      </c>
      <c r="G30" s="142" t="str">
        <f xml:space="preserve"> 'Geológus MSc - Geology MSc'!M41</f>
        <v>Geofluids field school (one week)</v>
      </c>
    </row>
    <row r="31" spans="1:8" ht="16.5" customHeight="1" x14ac:dyDescent="0.25">
      <c r="A31" s="158" t="s">
        <v>220</v>
      </c>
      <c r="B31" s="197"/>
      <c r="C31" s="158"/>
      <c r="D31" s="149"/>
      <c r="E31" s="158"/>
      <c r="F31" s="153"/>
      <c r="G31" s="138"/>
      <c r="H31" s="60"/>
    </row>
    <row r="32" spans="1:8" x14ac:dyDescent="0.25">
      <c r="A32" s="105" t="str">
        <f xml:space="preserve"> 'Geológus MSc - Geology MSc'!A47</f>
        <v>nyersanyagg23gm</v>
      </c>
      <c r="B32" s="196" t="str">
        <f xml:space="preserve"> 'Geológus MSc - Geology MSc'!B47</f>
        <v>Nyersanyagkutatás</v>
      </c>
      <c r="C32" s="141">
        <v>4</v>
      </c>
      <c r="D32" s="146" t="s">
        <v>23</v>
      </c>
      <c r="E32" s="155"/>
      <c r="F32" s="151"/>
      <c r="G32" s="142" t="str">
        <f xml:space="preserve"> 'Geológus MSc - Geology MSc'!M47</f>
        <v>Mineral exploration</v>
      </c>
    </row>
    <row r="33" spans="1:7" x14ac:dyDescent="0.25">
      <c r="A33" s="105" t="str">
        <f xml:space="preserve"> 'Geológus MSc - Geology MSc'!A48</f>
        <v>fluidzrvnyg23lm</v>
      </c>
      <c r="B33" s="196" t="str">
        <f xml:space="preserve"> 'Geológus MSc - Geology MSc'!B48</f>
        <v>Fluidzárvány-vizsgálatok és földtani alkalmazásaik</v>
      </c>
      <c r="C33" s="141">
        <v>4</v>
      </c>
      <c r="D33" s="146" t="s">
        <v>23</v>
      </c>
      <c r="E33" s="155"/>
      <c r="F33" s="151"/>
      <c r="G33" s="142" t="str">
        <f xml:space="preserve"> 'Geológus MSc - Geology MSc'!M48</f>
        <v>Fluid inclusion studies and their geological application</v>
      </c>
    </row>
    <row r="34" spans="1:7" x14ac:dyDescent="0.25">
      <c r="A34" s="105" t="str">
        <f xml:space="preserve"> 'Geológus MSc - Geology MSc'!A49</f>
        <v>tergeokemg23gm</v>
      </c>
      <c r="B34" s="196" t="str">
        <f xml:space="preserve"> 'Geológus MSc - Geology MSc'!B49</f>
        <v>Terepi geokémia</v>
      </c>
      <c r="C34" s="141">
        <v>4</v>
      </c>
      <c r="D34" s="146" t="s">
        <v>23</v>
      </c>
      <c r="E34" s="155"/>
      <c r="F34" s="151"/>
      <c r="G34" s="142" t="str">
        <f xml:space="preserve"> 'Geológus MSc - Geology MSc'!M49</f>
        <v>Field geochemistry</v>
      </c>
    </row>
    <row r="35" spans="1:7" x14ac:dyDescent="0.25">
      <c r="A35" s="105" t="str">
        <f xml:space="preserve"> 'Geológus MSc - Geology MSc'!A50</f>
        <v>kozgeomodg23gm</v>
      </c>
      <c r="B35" s="196" t="str">
        <f xml:space="preserve"> 'Geológus MSc - Geology MSc'!B50</f>
        <v>Kőzettani és geokémiai szeminárium</v>
      </c>
      <c r="C35" s="141">
        <v>4</v>
      </c>
      <c r="D35" s="146" t="s">
        <v>23</v>
      </c>
      <c r="E35" s="155"/>
      <c r="F35" s="151"/>
      <c r="G35" s="142" t="str">
        <f xml:space="preserve"> 'Geológus MSc - Geology MSc'!M50</f>
        <v>Petrology and geochemistry seminar</v>
      </c>
    </row>
    <row r="36" spans="1:7" x14ac:dyDescent="0.25">
      <c r="A36" s="155" t="str">
        <f xml:space="preserve"> 'Geológus MSc - Geology MSc'!A51</f>
        <v>szeizmiertg23gm</v>
      </c>
      <c r="B36" s="196" t="str">
        <f xml:space="preserve"> 'Geológus MSc - Geology MSc'!B51</f>
        <v>Szeizmikus értelmezési gyakorlat</v>
      </c>
      <c r="C36" s="141">
        <v>4</v>
      </c>
      <c r="D36" s="147"/>
      <c r="E36" s="156" t="s">
        <v>23</v>
      </c>
      <c r="F36" s="94" t="s">
        <v>23</v>
      </c>
      <c r="G36" s="142" t="str">
        <f xml:space="preserve"> 'Geológus MSc - Geology MSc'!M51</f>
        <v>Seismic interpretation (practicals)</v>
      </c>
    </row>
    <row r="37" spans="1:7" x14ac:dyDescent="0.25">
      <c r="A37" s="155" t="str">
        <f xml:space="preserve"> 'Geológus MSc - Geology MSc'!A52</f>
        <v>geofizert0g23gm</v>
      </c>
      <c r="B37" s="196" t="str">
        <f xml:space="preserve"> 'Geológus MSc - Geology MSc'!B52</f>
        <v>Fúrólyuk-geofizikai értelmezési gyakorlat</v>
      </c>
      <c r="C37" s="141">
        <v>4</v>
      </c>
      <c r="D37" s="147"/>
      <c r="E37" s="156" t="s">
        <v>23</v>
      </c>
      <c r="F37" s="94" t="s">
        <v>23</v>
      </c>
      <c r="G37" s="142" t="str">
        <f xml:space="preserve"> 'Geológus MSc - Geology MSc'!M52</f>
        <v>Well log interpretation (practicals)</v>
      </c>
    </row>
    <row r="38" spans="1:7" s="164" customFormat="1" x14ac:dyDescent="0.25">
      <c r="A38" s="199" t="str">
        <f>'Geológus MSc - Geology MSc'!A53</f>
        <v>mikrofaci0g23gm</v>
      </c>
      <c r="B38" s="163" t="str">
        <f>'Geológus MSc - Geology MSc'!B53</f>
        <v xml:space="preserve">Karbonátos mikrofáciesek </v>
      </c>
      <c r="C38" s="159">
        <v>4</v>
      </c>
      <c r="D38" s="160"/>
      <c r="E38" s="161" t="s">
        <v>23</v>
      </c>
      <c r="F38" s="162"/>
      <c r="G38" s="163" t="str">
        <f>'Geológus MSc - Geology MSc'!M53</f>
        <v>Carbonate microfacies</v>
      </c>
    </row>
    <row r="39" spans="1:7" x14ac:dyDescent="0.25">
      <c r="A39" s="155" t="str">
        <f xml:space="preserve"> 'Geológus MSc - Geology MSc'!A54</f>
        <v>moosmarad0g23gm</v>
      </c>
      <c r="B39" s="196" t="str">
        <f xml:space="preserve"> 'Geológus MSc - Geology MSc'!B54</f>
        <v xml:space="preserve">Pannon-térség ősmaradványai </v>
      </c>
      <c r="C39" s="141">
        <v>4</v>
      </c>
      <c r="D39" s="147"/>
      <c r="E39" s="156" t="s">
        <v>23</v>
      </c>
      <c r="F39" s="151"/>
      <c r="G39" s="142" t="str">
        <f xml:space="preserve"> 'Geológus MSc - Geology MSc'!M54</f>
        <v>Fossils of the Pannonian region</v>
      </c>
    </row>
    <row r="40" spans="1:7" x14ac:dyDescent="0.25">
      <c r="A40" s="155" t="str">
        <f xml:space="preserve"> 'Geológus MSc - Geology MSc'!A55</f>
        <v>chfoldtan0g23gm</v>
      </c>
      <c r="B40" s="196" t="str">
        <f xml:space="preserve"> 'Geológus MSc - Geology MSc'!B55</f>
        <v>Szénhidrogénföldtani gyakorlat</v>
      </c>
      <c r="C40" s="141">
        <v>4</v>
      </c>
      <c r="D40" s="147"/>
      <c r="E40" s="156" t="s">
        <v>23</v>
      </c>
      <c r="F40" s="94" t="s">
        <v>23</v>
      </c>
      <c r="G40" s="142" t="str">
        <f xml:space="preserve"> 'Geológus MSc - Geology MSc'!M55</f>
        <v>Petroleum geology (practicals)</v>
      </c>
    </row>
    <row r="41" spans="1:7" x14ac:dyDescent="0.25">
      <c r="A41" s="155" t="str">
        <f xml:space="preserve"> 'Geológus MSc - Geology MSc'!A56</f>
        <v>adathidro0g23gm</v>
      </c>
      <c r="B41" s="196" t="str">
        <f xml:space="preserve"> 'Geológus MSc - Geology MSc'!B56</f>
        <v>Modellezési és adatelemzési módszerek a geofluidumok kutatásában</v>
      </c>
      <c r="C41" s="141">
        <v>4</v>
      </c>
      <c r="D41" s="147"/>
      <c r="E41" s="155"/>
      <c r="F41" s="94" t="s">
        <v>23</v>
      </c>
      <c r="G41" s="142" t="str">
        <f xml:space="preserve"> 'Geológus MSc - Geology MSc'!M56</f>
        <v>Modelling and data analysis in geofluids research</v>
      </c>
    </row>
    <row r="42" spans="1:7" x14ac:dyDescent="0.25">
      <c r="A42" s="155" t="str">
        <f xml:space="preserve"> 'Geológus MSc - Geology MSc'!A57</f>
        <v>gfluidprojg23gm</v>
      </c>
      <c r="B42" s="196" t="str">
        <f xml:space="preserve"> 'Geológus MSc - Geology MSc'!B57</f>
        <v xml:space="preserve">Geofluidumok projektmunka </v>
      </c>
      <c r="C42" s="141">
        <v>4</v>
      </c>
      <c r="D42" s="147"/>
      <c r="E42" s="155"/>
      <c r="F42" s="94" t="s">
        <v>23</v>
      </c>
      <c r="G42" s="142" t="str">
        <f xml:space="preserve"> 'Geológus MSc - Geology MSc'!M57</f>
        <v>Geofluid project</v>
      </c>
    </row>
    <row r="43" spans="1:7" x14ac:dyDescent="0.25">
      <c r="A43" s="155" t="str">
        <f xml:space="preserve"> 'Geológus MSc - Geology MSc'!A58</f>
        <v>vizkornyigg23gm</v>
      </c>
      <c r="B43" s="196" t="str">
        <f xml:space="preserve"> 'Geológus MSc - Geology MSc'!B58</f>
        <v>Klímaadaptáció és fenntartható erőforrás-gazdálkodás</v>
      </c>
      <c r="C43" s="141">
        <v>4</v>
      </c>
      <c r="D43" s="147"/>
      <c r="E43" s="155"/>
      <c r="F43" s="94" t="s">
        <v>23</v>
      </c>
      <c r="G43" s="142" t="str">
        <f xml:space="preserve"> 'Geológus MSc - Geology MSc'!M58</f>
        <v>Climate adaptation and sustainable resource management</v>
      </c>
    </row>
    <row r="44" spans="1:7" x14ac:dyDescent="0.25">
      <c r="F44" s="45"/>
    </row>
  </sheetData>
  <mergeCells count="9">
    <mergeCell ref="A8:A9"/>
    <mergeCell ref="B8:B9"/>
    <mergeCell ref="C8:C9"/>
    <mergeCell ref="G8:G9"/>
    <mergeCell ref="A2:E2"/>
    <mergeCell ref="A4:E4"/>
    <mergeCell ref="A3:E3"/>
    <mergeCell ref="A6:G6"/>
    <mergeCell ref="A7:G7"/>
  </mergeCells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4D26-AF32-4148-BB28-E7009A8368FC}">
  <dimension ref="A1:E9"/>
  <sheetViews>
    <sheetView workbookViewId="0">
      <selection activeCell="B9" sqref="B9"/>
    </sheetView>
  </sheetViews>
  <sheetFormatPr defaultColWidth="9.33203125" defaultRowHeight="14.4" x14ac:dyDescent="0.3"/>
  <cols>
    <col min="1" max="1" width="22" style="11" bestFit="1" customWidth="1"/>
    <col min="2" max="2" width="23.6640625" style="11" bestFit="1" customWidth="1"/>
    <col min="3" max="3" width="9.33203125" style="11"/>
    <col min="4" max="4" width="24" style="11" bestFit="1" customWidth="1"/>
    <col min="5" max="16384" width="9.33203125" style="11"/>
  </cols>
  <sheetData>
    <row r="1" spans="1:5" x14ac:dyDescent="0.3">
      <c r="A1" s="11" t="s">
        <v>7</v>
      </c>
      <c r="B1" s="11" t="s">
        <v>8</v>
      </c>
      <c r="C1" s="11" t="s">
        <v>4</v>
      </c>
      <c r="D1" s="11" t="s">
        <v>5</v>
      </c>
      <c r="E1" s="11" t="s">
        <v>6</v>
      </c>
    </row>
    <row r="2" spans="1:5" x14ac:dyDescent="0.3">
      <c r="A2" s="11" t="s">
        <v>9</v>
      </c>
      <c r="B2" s="11" t="s">
        <v>10</v>
      </c>
      <c r="C2" s="11" t="s">
        <v>4</v>
      </c>
      <c r="D2" s="11" t="s">
        <v>5</v>
      </c>
      <c r="E2" s="11" t="s">
        <v>6</v>
      </c>
    </row>
    <row r="3" spans="1:5" x14ac:dyDescent="0.3">
      <c r="A3" s="11" t="s">
        <v>11</v>
      </c>
      <c r="B3" s="11" t="s">
        <v>12</v>
      </c>
      <c r="C3" s="11" t="s">
        <v>13</v>
      </c>
      <c r="D3" s="11" t="s">
        <v>14</v>
      </c>
    </row>
    <row r="4" spans="1:5" x14ac:dyDescent="0.3">
      <c r="A4" s="11" t="s">
        <v>15</v>
      </c>
      <c r="B4" s="11" t="s">
        <v>16</v>
      </c>
      <c r="D4" s="11" t="s">
        <v>13</v>
      </c>
    </row>
    <row r="5" spans="1:5" x14ac:dyDescent="0.3">
      <c r="B5" s="11" t="s">
        <v>17</v>
      </c>
    </row>
    <row r="6" spans="1:5" x14ac:dyDescent="0.3">
      <c r="B6" s="11" t="s">
        <v>18</v>
      </c>
    </row>
    <row r="7" spans="1:5" x14ac:dyDescent="0.3">
      <c r="B7" s="11" t="s">
        <v>19</v>
      </c>
    </row>
    <row r="8" spans="1:5" x14ac:dyDescent="0.3">
      <c r="B8" s="11" t="s">
        <v>20</v>
      </c>
    </row>
    <row r="9" spans="1:5" x14ac:dyDescent="0.3">
      <c r="B9" s="11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6</vt:i4>
      </vt:variant>
    </vt:vector>
  </HeadingPairs>
  <TitlesOfParts>
    <vt:vector size="9" baseType="lpstr">
      <vt:lpstr>Geológus MSc - Geology MSc</vt:lpstr>
      <vt:lpstr>Specializációk--Specializations</vt:lpstr>
      <vt:lpstr>segédtábla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Dovicsin-Péntek Csilla Klára</cp:lastModifiedBy>
  <cp:lastPrinted>2023-03-22T08:50:05Z</cp:lastPrinted>
  <dcterms:created xsi:type="dcterms:W3CDTF">2009-11-09T08:26:21Z</dcterms:created>
  <dcterms:modified xsi:type="dcterms:W3CDTF">2024-12-18T13:44:47Z</dcterms:modified>
</cp:coreProperties>
</file>